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valerie\Desktop\DCE ELECTRICITE 2021\"/>
    </mc:Choice>
  </mc:AlternateContent>
  <xr:revisionPtr revIDLastSave="0" documentId="8_{99F55A20-38A7-4704-9DC5-DEA9FAFCE1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âtiments" sheetId="4" r:id="rId1"/>
    <sheet name="Listes" sheetId="2" r:id="rId2"/>
    <sheet name="Feuil2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" l="1"/>
  <c r="K18" i="4" s="1"/>
  <c r="N18" i="4"/>
  <c r="Q18" i="4" s="1"/>
  <c r="V18" i="4"/>
  <c r="W18" i="4"/>
  <c r="J19" i="4"/>
  <c r="K19" i="4" s="1"/>
  <c r="N19" i="4"/>
  <c r="Q19" i="4" s="1"/>
  <c r="V19" i="4"/>
  <c r="W19" i="4"/>
  <c r="J20" i="4"/>
  <c r="K20" i="4" s="1"/>
  <c r="N20" i="4"/>
  <c r="Q20" i="4" s="1"/>
  <c r="V20" i="4"/>
  <c r="W20" i="4"/>
  <c r="J21" i="4"/>
  <c r="K21" i="4" s="1"/>
  <c r="N21" i="4"/>
  <c r="Q21" i="4" s="1"/>
  <c r="V21" i="4"/>
  <c r="W21" i="4"/>
  <c r="J22" i="4"/>
  <c r="K22" i="4" s="1"/>
  <c r="N22" i="4"/>
  <c r="Q22" i="4" s="1"/>
  <c r="V22" i="4"/>
  <c r="W22" i="4"/>
  <c r="J23" i="4"/>
  <c r="K23" i="4"/>
  <c r="N23" i="4"/>
  <c r="Q23" i="4" s="1"/>
  <c r="V23" i="4"/>
  <c r="W23" i="4"/>
  <c r="J24" i="4"/>
  <c r="K24" i="4" s="1"/>
  <c r="N24" i="4"/>
  <c r="Q24" i="4" s="1"/>
  <c r="V24" i="4"/>
  <c r="W24" i="4"/>
  <c r="J25" i="4"/>
  <c r="K25" i="4" s="1"/>
  <c r="N25" i="4"/>
  <c r="Q25" i="4" s="1"/>
  <c r="V25" i="4"/>
  <c r="W25" i="4"/>
  <c r="J26" i="4"/>
  <c r="K26" i="4" s="1"/>
  <c r="N26" i="4"/>
  <c r="Q26" i="4" s="1"/>
  <c r="V26" i="4"/>
  <c r="W26" i="4"/>
  <c r="J27" i="4"/>
  <c r="K27" i="4" s="1"/>
  <c r="N27" i="4"/>
  <c r="Q27" i="4" s="1"/>
  <c r="V27" i="4"/>
  <c r="W27" i="4"/>
  <c r="J28" i="4"/>
  <c r="K28" i="4" s="1"/>
  <c r="N28" i="4"/>
  <c r="Q28" i="4" s="1"/>
  <c r="V28" i="4"/>
  <c r="W28" i="4"/>
  <c r="J29" i="4"/>
  <c r="K29" i="4" s="1"/>
  <c r="N29" i="4"/>
  <c r="Q29" i="4" s="1"/>
  <c r="V29" i="4"/>
  <c r="W29" i="4"/>
  <c r="J30" i="4"/>
  <c r="K30" i="4" s="1"/>
  <c r="N30" i="4"/>
  <c r="Q30" i="4" s="1"/>
  <c r="V30" i="4"/>
  <c r="W30" i="4"/>
  <c r="J31" i="4"/>
  <c r="K31" i="4" s="1"/>
  <c r="N31" i="4"/>
  <c r="Q31" i="4" s="1"/>
  <c r="V31" i="4"/>
  <c r="W31" i="4"/>
  <c r="J32" i="4"/>
  <c r="K32" i="4" s="1"/>
  <c r="N32" i="4"/>
  <c r="Q32" i="4" s="1"/>
  <c r="V32" i="4"/>
  <c r="W32" i="4"/>
  <c r="J33" i="4"/>
  <c r="K33" i="4"/>
  <c r="N33" i="4"/>
  <c r="Q33" i="4" s="1"/>
  <c r="V33" i="4"/>
  <c r="W33" i="4"/>
  <c r="J34" i="4"/>
  <c r="K34" i="4" s="1"/>
  <c r="N34" i="4"/>
  <c r="Q34" i="4" s="1"/>
  <c r="V34" i="4"/>
  <c r="W34" i="4"/>
  <c r="J35" i="4"/>
  <c r="K35" i="4" s="1"/>
  <c r="N35" i="4"/>
  <c r="Q35" i="4" s="1"/>
  <c r="V35" i="4"/>
  <c r="W35" i="4"/>
  <c r="J36" i="4"/>
  <c r="K36" i="4" s="1"/>
  <c r="N36" i="4"/>
  <c r="Q36" i="4" s="1"/>
  <c r="V36" i="4"/>
  <c r="W36" i="4"/>
  <c r="J37" i="4"/>
  <c r="K37" i="4" s="1"/>
  <c r="N37" i="4"/>
  <c r="Q37" i="4" s="1"/>
  <c r="V37" i="4"/>
  <c r="W37" i="4"/>
  <c r="J38" i="4"/>
  <c r="K38" i="4" s="1"/>
  <c r="N38" i="4"/>
  <c r="Q38" i="4" s="1"/>
  <c r="V38" i="4"/>
  <c r="W38" i="4"/>
  <c r="J39" i="4"/>
  <c r="K39" i="4" s="1"/>
  <c r="N39" i="4"/>
  <c r="Q39" i="4" s="1"/>
  <c r="V39" i="4"/>
  <c r="W39" i="4"/>
  <c r="J40" i="4"/>
  <c r="K40" i="4" s="1"/>
  <c r="N40" i="4"/>
  <c r="Q40" i="4" s="1"/>
  <c r="V40" i="4"/>
  <c r="W40" i="4"/>
  <c r="J41" i="4"/>
  <c r="K41" i="4" s="1"/>
  <c r="N41" i="4"/>
  <c r="Q41" i="4" s="1"/>
  <c r="V41" i="4"/>
  <c r="W41" i="4"/>
  <c r="J42" i="4"/>
  <c r="K42" i="4" s="1"/>
  <c r="N42" i="4"/>
  <c r="Q42" i="4" s="1"/>
  <c r="V42" i="4"/>
  <c r="W42" i="4"/>
  <c r="J43" i="4"/>
  <c r="K43" i="4" s="1"/>
  <c r="N43" i="4"/>
  <c r="Q43" i="4" s="1"/>
  <c r="V43" i="4"/>
  <c r="W43" i="4"/>
  <c r="J44" i="4"/>
  <c r="K44" i="4" s="1"/>
  <c r="N44" i="4"/>
  <c r="Q44" i="4" s="1"/>
  <c r="V44" i="4"/>
  <c r="W44" i="4"/>
  <c r="J45" i="4"/>
  <c r="K45" i="4" s="1"/>
  <c r="N45" i="4"/>
  <c r="Q45" i="4" s="1"/>
  <c r="V45" i="4"/>
  <c r="W45" i="4"/>
  <c r="J46" i="4"/>
  <c r="K46" i="4"/>
  <c r="N46" i="4"/>
  <c r="Q46" i="4" s="1"/>
  <c r="V46" i="4"/>
  <c r="W46" i="4"/>
  <c r="J47" i="4"/>
  <c r="K47" i="4" s="1"/>
  <c r="N47" i="4"/>
  <c r="Q47" i="4" s="1"/>
  <c r="V47" i="4"/>
  <c r="W47" i="4"/>
  <c r="J48" i="4"/>
  <c r="K48" i="4"/>
  <c r="N48" i="4"/>
  <c r="Q48" i="4" s="1"/>
  <c r="V48" i="4"/>
  <c r="W48" i="4"/>
  <c r="J49" i="4"/>
  <c r="K49" i="4" s="1"/>
  <c r="N49" i="4"/>
  <c r="Q49" i="4" s="1"/>
  <c r="V49" i="4"/>
  <c r="W49" i="4"/>
  <c r="J50" i="4"/>
  <c r="K50" i="4" s="1"/>
  <c r="N50" i="4"/>
  <c r="Q50" i="4" s="1"/>
  <c r="V50" i="4"/>
  <c r="W50" i="4"/>
  <c r="J51" i="4"/>
  <c r="K51" i="4" s="1"/>
  <c r="N51" i="4"/>
  <c r="Q51" i="4" s="1"/>
  <c r="V51" i="4"/>
  <c r="W51" i="4"/>
  <c r="J52" i="4"/>
  <c r="K52" i="4" s="1"/>
  <c r="N52" i="4"/>
  <c r="Q52" i="4" s="1"/>
  <c r="V52" i="4"/>
  <c r="W52" i="4"/>
  <c r="J53" i="4"/>
  <c r="K53" i="4" s="1"/>
  <c r="N53" i="4"/>
  <c r="Q53" i="4" s="1"/>
  <c r="V53" i="4"/>
  <c r="W53" i="4"/>
  <c r="J54" i="4"/>
  <c r="K54" i="4" s="1"/>
  <c r="N54" i="4"/>
  <c r="Q54" i="4" s="1"/>
  <c r="V54" i="4"/>
  <c r="W54" i="4"/>
  <c r="J55" i="4"/>
  <c r="K55" i="4" s="1"/>
  <c r="N55" i="4"/>
  <c r="Q55" i="4" s="1"/>
  <c r="V55" i="4"/>
  <c r="W55" i="4"/>
  <c r="J56" i="4"/>
  <c r="K56" i="4" s="1"/>
  <c r="N56" i="4"/>
  <c r="Q56" i="4" s="1"/>
  <c r="V56" i="4"/>
  <c r="W56" i="4"/>
  <c r="J57" i="4"/>
  <c r="K57" i="4" s="1"/>
  <c r="N57" i="4"/>
  <c r="Q57" i="4" s="1"/>
  <c r="V57" i="4"/>
  <c r="W57" i="4"/>
  <c r="J58" i="4"/>
  <c r="K58" i="4" s="1"/>
  <c r="N58" i="4"/>
  <c r="Q58" i="4" s="1"/>
  <c r="V58" i="4"/>
  <c r="W58" i="4"/>
  <c r="J59" i="4"/>
  <c r="K59" i="4"/>
  <c r="N59" i="4"/>
  <c r="Q59" i="4" s="1"/>
  <c r="V59" i="4"/>
  <c r="W59" i="4"/>
  <c r="J60" i="4"/>
  <c r="K60" i="4" s="1"/>
  <c r="N60" i="4"/>
  <c r="Q60" i="4" s="1"/>
  <c r="V60" i="4"/>
  <c r="W60" i="4"/>
  <c r="J61" i="4"/>
  <c r="K61" i="4" s="1"/>
  <c r="N61" i="4"/>
  <c r="Q61" i="4" s="1"/>
  <c r="V61" i="4"/>
  <c r="W61" i="4"/>
  <c r="W104" i="4"/>
  <c r="S104" i="4"/>
  <c r="R104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X19" i="4" l="1"/>
  <c r="X23" i="4"/>
  <c r="X25" i="4"/>
  <c r="X20" i="4"/>
  <c r="R41" i="4"/>
  <c r="S41" i="4"/>
  <c r="R26" i="4"/>
  <c r="S26" i="4"/>
  <c r="R47" i="4"/>
  <c r="S47" i="4"/>
  <c r="R22" i="4"/>
  <c r="S22" i="4"/>
  <c r="R29" i="4"/>
  <c r="S29" i="4"/>
  <c r="R35" i="4"/>
  <c r="S35" i="4"/>
  <c r="R52" i="4"/>
  <c r="S52" i="4"/>
  <c r="X37" i="4"/>
  <c r="Y37" i="4"/>
  <c r="R60" i="4"/>
  <c r="S60" i="4"/>
  <c r="R57" i="4"/>
  <c r="S57" i="4"/>
  <c r="X58" i="4"/>
  <c r="Y58" i="4"/>
  <c r="X52" i="4"/>
  <c r="Y52" i="4"/>
  <c r="X47" i="4"/>
  <c r="Y47" i="4"/>
  <c r="R37" i="4"/>
  <c r="S37" i="4"/>
  <c r="X29" i="4"/>
  <c r="Y29" i="4"/>
  <c r="R25" i="4"/>
  <c r="S25" i="4"/>
  <c r="R59" i="4"/>
  <c r="S59" i="4"/>
  <c r="R56" i="4"/>
  <c r="S56" i="4"/>
  <c r="R53" i="4"/>
  <c r="S53" i="4"/>
  <c r="R48" i="4"/>
  <c r="S48" i="4"/>
  <c r="X46" i="4"/>
  <c r="Y46" i="4"/>
  <c r="R42" i="4"/>
  <c r="S42" i="4"/>
  <c r="X40" i="4"/>
  <c r="Y40" i="4"/>
  <c r="R36" i="4"/>
  <c r="S36" i="4"/>
  <c r="X34" i="4"/>
  <c r="Y34" i="4"/>
  <c r="R30" i="4"/>
  <c r="S30" i="4"/>
  <c r="X28" i="4"/>
  <c r="Y28" i="4"/>
  <c r="R24" i="4"/>
  <c r="S24" i="4"/>
  <c r="X22" i="4"/>
  <c r="R18" i="4"/>
  <c r="S18" i="4"/>
  <c r="R58" i="4"/>
  <c r="S58" i="4"/>
  <c r="X56" i="4"/>
  <c r="Y56" i="4"/>
  <c r="X49" i="4"/>
  <c r="Y49" i="4"/>
  <c r="R33" i="4"/>
  <c r="S33" i="4"/>
  <c r="R54" i="4"/>
  <c r="S54" i="4"/>
  <c r="R50" i="4"/>
  <c r="S50" i="4"/>
  <c r="X61" i="4"/>
  <c r="Y61" i="4"/>
  <c r="X55" i="4"/>
  <c r="Y55" i="4"/>
  <c r="R49" i="4"/>
  <c r="S49" i="4"/>
  <c r="R43" i="4"/>
  <c r="S43" i="4"/>
  <c r="X41" i="4"/>
  <c r="Y41" i="4"/>
  <c r="X35" i="4"/>
  <c r="Y35" i="4"/>
  <c r="R31" i="4"/>
  <c r="S31" i="4"/>
  <c r="R19" i="4"/>
  <c r="S19" i="4"/>
  <c r="X60" i="4"/>
  <c r="Y60" i="4"/>
  <c r="X57" i="4"/>
  <c r="Y57" i="4"/>
  <c r="X54" i="4"/>
  <c r="Y54" i="4"/>
  <c r="X51" i="4"/>
  <c r="Y51" i="4"/>
  <c r="X45" i="4"/>
  <c r="Y45" i="4"/>
  <c r="X39" i="4"/>
  <c r="Y39" i="4"/>
  <c r="X33" i="4"/>
  <c r="Y33" i="4"/>
  <c r="X27" i="4"/>
  <c r="Y27" i="4"/>
  <c r="R23" i="4"/>
  <c r="S23" i="4"/>
  <c r="X21" i="4"/>
  <c r="R55" i="4"/>
  <c r="S55" i="4"/>
  <c r="X50" i="4"/>
  <c r="Y50" i="4"/>
  <c r="R46" i="4"/>
  <c r="S46" i="4"/>
  <c r="X44" i="4"/>
  <c r="Y44" i="4"/>
  <c r="R40" i="4"/>
  <c r="S40" i="4"/>
  <c r="X38" i="4"/>
  <c r="Y38" i="4"/>
  <c r="R34" i="4"/>
  <c r="S34" i="4"/>
  <c r="X32" i="4"/>
  <c r="Y32" i="4"/>
  <c r="R28" i="4"/>
  <c r="S28" i="4"/>
  <c r="X26" i="4"/>
  <c r="Y26" i="4"/>
  <c r="R61" i="4"/>
  <c r="S61" i="4"/>
  <c r="X59" i="4"/>
  <c r="Y59" i="4"/>
  <c r="X53" i="4"/>
  <c r="Y53" i="4"/>
  <c r="R51" i="4"/>
  <c r="S51" i="4"/>
  <c r="X43" i="4"/>
  <c r="Y43" i="4"/>
  <c r="R39" i="4"/>
  <c r="S39" i="4"/>
  <c r="X31" i="4"/>
  <c r="Y31" i="4"/>
  <c r="R27" i="4"/>
  <c r="S27" i="4"/>
  <c r="R21" i="4"/>
  <c r="S21" i="4"/>
  <c r="R45" i="4"/>
  <c r="S45" i="4"/>
  <c r="X48" i="4"/>
  <c r="Y48" i="4"/>
  <c r="R44" i="4"/>
  <c r="S44" i="4"/>
  <c r="X42" i="4"/>
  <c r="Y42" i="4"/>
  <c r="R38" i="4"/>
  <c r="S38" i="4"/>
  <c r="X36" i="4"/>
  <c r="Y36" i="4"/>
  <c r="R32" i="4"/>
  <c r="S32" i="4"/>
  <c r="X30" i="4"/>
  <c r="Y30" i="4"/>
  <c r="X24" i="4"/>
  <c r="R20" i="4"/>
  <c r="S20" i="4"/>
  <c r="X18" i="4"/>
  <c r="Y25" i="4"/>
  <c r="Y24" i="4"/>
  <c r="Y23" i="4"/>
  <c r="Y22" i="4"/>
  <c r="Y21" i="4"/>
  <c r="Y20" i="4"/>
  <c r="Y19" i="4"/>
  <c r="Y18" i="4"/>
  <c r="V104" i="4"/>
  <c r="Y104" i="4" s="1"/>
  <c r="X104" i="4" l="1"/>
  <c r="K63" i="4"/>
  <c r="K65" i="4"/>
  <c r="K67" i="4"/>
  <c r="K69" i="4"/>
  <c r="K71" i="4"/>
  <c r="K73" i="4"/>
  <c r="K75" i="4"/>
  <c r="K77" i="4"/>
  <c r="K79" i="4"/>
  <c r="K81" i="4"/>
  <c r="K83" i="4"/>
  <c r="K85" i="4"/>
  <c r="K87" i="4"/>
  <c r="K89" i="4"/>
  <c r="K91" i="4"/>
  <c r="K93" i="4"/>
  <c r="K95" i="4"/>
  <c r="K97" i="4"/>
  <c r="K99" i="4"/>
  <c r="K101" i="4"/>
  <c r="K103" i="4"/>
  <c r="K102" i="4"/>
  <c r="K100" i="4"/>
  <c r="K98" i="4"/>
  <c r="K96" i="4"/>
  <c r="K94" i="4"/>
  <c r="K92" i="4"/>
  <c r="K90" i="4"/>
  <c r="K88" i="4"/>
  <c r="K86" i="4"/>
  <c r="K84" i="4"/>
  <c r="K82" i="4"/>
  <c r="K80" i="4"/>
  <c r="K78" i="4"/>
  <c r="K76" i="4"/>
  <c r="K74" i="4"/>
  <c r="K72" i="4"/>
  <c r="K70" i="4"/>
  <c r="K68" i="4"/>
  <c r="K66" i="4"/>
  <c r="K64" i="4"/>
  <c r="K62" i="4"/>
  <c r="N62" i="4" l="1"/>
  <c r="Q62" i="4" s="1"/>
  <c r="W63" i="4"/>
  <c r="V63" i="4"/>
  <c r="W64" i="4"/>
  <c r="V64" i="4"/>
  <c r="N65" i="4"/>
  <c r="Q65" i="4" s="1"/>
  <c r="N66" i="4"/>
  <c r="Q66" i="4" s="1"/>
  <c r="W67" i="4"/>
  <c r="V67" i="4"/>
  <c r="W68" i="4"/>
  <c r="V68" i="4"/>
  <c r="N69" i="4"/>
  <c r="Q69" i="4" s="1"/>
  <c r="N70" i="4"/>
  <c r="Q70" i="4" s="1"/>
  <c r="W71" i="4"/>
  <c r="V71" i="4"/>
  <c r="W72" i="4"/>
  <c r="V72" i="4"/>
  <c r="N73" i="4"/>
  <c r="Q73" i="4" s="1"/>
  <c r="N74" i="4"/>
  <c r="Q74" i="4" s="1"/>
  <c r="W75" i="4"/>
  <c r="V75" i="4"/>
  <c r="W76" i="4"/>
  <c r="V76" i="4"/>
  <c r="N77" i="4"/>
  <c r="Q77" i="4" s="1"/>
  <c r="N78" i="4"/>
  <c r="Q78" i="4" s="1"/>
  <c r="W79" i="4"/>
  <c r="V79" i="4"/>
  <c r="W80" i="4"/>
  <c r="V80" i="4"/>
  <c r="N81" i="4"/>
  <c r="Q81" i="4" s="1"/>
  <c r="N82" i="4"/>
  <c r="Q82" i="4" s="1"/>
  <c r="W83" i="4"/>
  <c r="V83" i="4"/>
  <c r="W84" i="4"/>
  <c r="V84" i="4"/>
  <c r="N85" i="4"/>
  <c r="Q85" i="4" s="1"/>
  <c r="N86" i="4"/>
  <c r="Q86" i="4" s="1"/>
  <c r="W87" i="4"/>
  <c r="V87" i="4"/>
  <c r="W88" i="4"/>
  <c r="V88" i="4"/>
  <c r="N89" i="4"/>
  <c r="Q89" i="4" s="1"/>
  <c r="N90" i="4"/>
  <c r="Q90" i="4" s="1"/>
  <c r="W91" i="4"/>
  <c r="V91" i="4"/>
  <c r="W92" i="4"/>
  <c r="V92" i="4"/>
  <c r="N93" i="4"/>
  <c r="Q93" i="4" s="1"/>
  <c r="N94" i="4"/>
  <c r="Q94" i="4" s="1"/>
  <c r="W95" i="4"/>
  <c r="V95" i="4"/>
  <c r="W96" i="4"/>
  <c r="V96" i="4"/>
  <c r="N97" i="4"/>
  <c r="Q97" i="4" s="1"/>
  <c r="N98" i="4"/>
  <c r="Q98" i="4" s="1"/>
  <c r="W99" i="4"/>
  <c r="V99" i="4"/>
  <c r="W100" i="4"/>
  <c r="V100" i="4"/>
  <c r="N101" i="4"/>
  <c r="Q101" i="4" s="1"/>
  <c r="N102" i="4"/>
  <c r="Q102" i="4" s="1"/>
  <c r="W103" i="4"/>
  <c r="V103" i="4"/>
  <c r="W62" i="4"/>
  <c r="V62" i="4"/>
  <c r="N63" i="4"/>
  <c r="Q63" i="4" s="1"/>
  <c r="N64" i="4"/>
  <c r="Q64" i="4" s="1"/>
  <c r="W65" i="4"/>
  <c r="V65" i="4"/>
  <c r="W66" i="4"/>
  <c r="V66" i="4"/>
  <c r="N67" i="4"/>
  <c r="Q67" i="4" s="1"/>
  <c r="N68" i="4"/>
  <c r="Q68" i="4" s="1"/>
  <c r="W69" i="4"/>
  <c r="V69" i="4"/>
  <c r="W70" i="4"/>
  <c r="V70" i="4"/>
  <c r="N71" i="4"/>
  <c r="Q71" i="4" s="1"/>
  <c r="N72" i="4"/>
  <c r="Q72" i="4" s="1"/>
  <c r="W73" i="4"/>
  <c r="V73" i="4"/>
  <c r="W74" i="4"/>
  <c r="V74" i="4"/>
  <c r="N75" i="4"/>
  <c r="Q75" i="4" s="1"/>
  <c r="N76" i="4"/>
  <c r="Q76" i="4" s="1"/>
  <c r="W77" i="4"/>
  <c r="V77" i="4"/>
  <c r="W78" i="4"/>
  <c r="V78" i="4"/>
  <c r="N79" i="4"/>
  <c r="Q79" i="4" s="1"/>
  <c r="N80" i="4"/>
  <c r="Q80" i="4" s="1"/>
  <c r="W81" i="4"/>
  <c r="V81" i="4"/>
  <c r="W82" i="4"/>
  <c r="V82" i="4"/>
  <c r="N83" i="4"/>
  <c r="Q83" i="4" s="1"/>
  <c r="N84" i="4"/>
  <c r="Q84" i="4" s="1"/>
  <c r="W85" i="4"/>
  <c r="V85" i="4"/>
  <c r="W86" i="4"/>
  <c r="V86" i="4"/>
  <c r="N87" i="4"/>
  <c r="Q87" i="4" s="1"/>
  <c r="N88" i="4"/>
  <c r="Q88" i="4" s="1"/>
  <c r="W89" i="4"/>
  <c r="V89" i="4"/>
  <c r="W90" i="4"/>
  <c r="V90" i="4"/>
  <c r="N91" i="4"/>
  <c r="Q91" i="4" s="1"/>
  <c r="N92" i="4"/>
  <c r="Q92" i="4" s="1"/>
  <c r="W93" i="4"/>
  <c r="V93" i="4"/>
  <c r="W94" i="4"/>
  <c r="V94" i="4"/>
  <c r="N95" i="4"/>
  <c r="Q95" i="4" s="1"/>
  <c r="N96" i="4"/>
  <c r="Q96" i="4" s="1"/>
  <c r="W97" i="4"/>
  <c r="V97" i="4"/>
  <c r="W98" i="4"/>
  <c r="V98" i="4"/>
  <c r="N99" i="4"/>
  <c r="Q99" i="4" s="1"/>
  <c r="N100" i="4"/>
  <c r="Q100" i="4" s="1"/>
  <c r="W101" i="4"/>
  <c r="V101" i="4"/>
  <c r="W102" i="4"/>
  <c r="V102" i="4"/>
  <c r="N103" i="4"/>
  <c r="Q103" i="4" s="1"/>
  <c r="B9" i="4"/>
  <c r="S103" i="4" l="1"/>
  <c r="R103" i="4"/>
  <c r="S99" i="4"/>
  <c r="R99" i="4"/>
  <c r="S95" i="4"/>
  <c r="R95" i="4"/>
  <c r="S91" i="4"/>
  <c r="R91" i="4"/>
  <c r="S87" i="4"/>
  <c r="R87" i="4"/>
  <c r="S83" i="4"/>
  <c r="R83" i="4"/>
  <c r="S79" i="4"/>
  <c r="R79" i="4"/>
  <c r="S75" i="4"/>
  <c r="R75" i="4"/>
  <c r="S71" i="4"/>
  <c r="R71" i="4"/>
  <c r="S67" i="4"/>
  <c r="R67" i="4"/>
  <c r="S63" i="4"/>
  <c r="R63" i="4"/>
  <c r="S102" i="4"/>
  <c r="R102" i="4"/>
  <c r="S98" i="4"/>
  <c r="R98" i="4"/>
  <c r="S94" i="4"/>
  <c r="R94" i="4"/>
  <c r="S90" i="4"/>
  <c r="R90" i="4"/>
  <c r="S86" i="4"/>
  <c r="R86" i="4"/>
  <c r="S82" i="4"/>
  <c r="R82" i="4"/>
  <c r="S78" i="4"/>
  <c r="R78" i="4"/>
  <c r="S74" i="4"/>
  <c r="R74" i="4"/>
  <c r="S70" i="4"/>
  <c r="R70" i="4"/>
  <c r="S66" i="4"/>
  <c r="R66" i="4"/>
  <c r="S62" i="4"/>
  <c r="R62" i="4"/>
  <c r="S100" i="4"/>
  <c r="R100" i="4"/>
  <c r="R96" i="4"/>
  <c r="S96" i="4"/>
  <c r="R92" i="4"/>
  <c r="S92" i="4"/>
  <c r="R88" i="4"/>
  <c r="S88" i="4"/>
  <c r="R84" i="4"/>
  <c r="S84" i="4"/>
  <c r="R80" i="4"/>
  <c r="S80" i="4"/>
  <c r="R76" i="4"/>
  <c r="S76" i="4"/>
  <c r="R72" i="4"/>
  <c r="S72" i="4"/>
  <c r="R68" i="4"/>
  <c r="S68" i="4"/>
  <c r="R64" i="4"/>
  <c r="S64" i="4"/>
  <c r="R101" i="4"/>
  <c r="S101" i="4"/>
  <c r="S97" i="4"/>
  <c r="R97" i="4"/>
  <c r="S93" i="4"/>
  <c r="R93" i="4"/>
  <c r="S89" i="4"/>
  <c r="R89" i="4"/>
  <c r="S85" i="4"/>
  <c r="R85" i="4"/>
  <c r="S81" i="4"/>
  <c r="R81" i="4"/>
  <c r="S77" i="4"/>
  <c r="R77" i="4"/>
  <c r="S73" i="4"/>
  <c r="R73" i="4"/>
  <c r="S69" i="4"/>
  <c r="R69" i="4"/>
  <c r="S65" i="4"/>
  <c r="R65" i="4"/>
  <c r="X102" i="4"/>
  <c r="Y102" i="4"/>
  <c r="Y101" i="4"/>
  <c r="X101" i="4"/>
  <c r="Y98" i="4"/>
  <c r="X98" i="4"/>
  <c r="X97" i="4"/>
  <c r="Y97" i="4"/>
  <c r="Y94" i="4"/>
  <c r="X94" i="4"/>
  <c r="X93" i="4"/>
  <c r="Y93" i="4"/>
  <c r="Y90" i="4"/>
  <c r="X90" i="4"/>
  <c r="X89" i="4"/>
  <c r="Y89" i="4"/>
  <c r="Y86" i="4"/>
  <c r="X86" i="4"/>
  <c r="X85" i="4"/>
  <c r="Y85" i="4"/>
  <c r="Y82" i="4"/>
  <c r="X82" i="4"/>
  <c r="X81" i="4"/>
  <c r="Y81" i="4"/>
  <c r="Y78" i="4"/>
  <c r="X78" i="4"/>
  <c r="X77" i="4"/>
  <c r="Y77" i="4"/>
  <c r="Y74" i="4"/>
  <c r="X74" i="4"/>
  <c r="X73" i="4"/>
  <c r="Y73" i="4"/>
  <c r="Y70" i="4"/>
  <c r="X70" i="4"/>
  <c r="X69" i="4"/>
  <c r="Y69" i="4"/>
  <c r="Y66" i="4"/>
  <c r="X66" i="4"/>
  <c r="X65" i="4"/>
  <c r="Y65" i="4"/>
  <c r="Y62" i="4"/>
  <c r="X62" i="4"/>
  <c r="Y103" i="4"/>
  <c r="X103" i="4"/>
  <c r="X100" i="4"/>
  <c r="Y100" i="4"/>
  <c r="Y99" i="4"/>
  <c r="X99" i="4"/>
  <c r="Y96" i="4"/>
  <c r="X96" i="4"/>
  <c r="X95" i="4"/>
  <c r="Y95" i="4"/>
  <c r="Y92" i="4"/>
  <c r="X92" i="4"/>
  <c r="X91" i="4"/>
  <c r="Y91" i="4"/>
  <c r="Y88" i="4"/>
  <c r="X88" i="4"/>
  <c r="X87" i="4"/>
  <c r="Y87" i="4"/>
  <c r="Y84" i="4"/>
  <c r="X84" i="4"/>
  <c r="X83" i="4"/>
  <c r="Y83" i="4"/>
  <c r="Y80" i="4"/>
  <c r="X80" i="4"/>
  <c r="X79" i="4"/>
  <c r="Y79" i="4"/>
  <c r="Y76" i="4"/>
  <c r="X76" i="4"/>
  <c r="X75" i="4"/>
  <c r="Y75" i="4"/>
  <c r="Y72" i="4"/>
  <c r="X72" i="4"/>
  <c r="X71" i="4"/>
  <c r="Y71" i="4"/>
  <c r="Y68" i="4"/>
  <c r="X68" i="4"/>
  <c r="X67" i="4"/>
  <c r="Y67" i="4"/>
  <c r="Y64" i="4"/>
  <c r="X64" i="4"/>
  <c r="X63" i="4"/>
  <c r="Y63" i="4"/>
  <c r="B8" i="4" l="1"/>
  <c r="C8" i="4"/>
  <c r="C7" i="4"/>
  <c r="B7" i="4"/>
  <c r="D7" i="4" l="1"/>
</calcChain>
</file>

<file path=xl/sharedStrings.xml><?xml version="1.0" encoding="utf-8"?>
<sst xmlns="http://schemas.openxmlformats.org/spreadsheetml/2006/main" count="83" uniqueCount="69">
  <si>
    <t>Type de comptage</t>
  </si>
  <si>
    <t>Saisonnalité</t>
  </si>
  <si>
    <t>Eclairage</t>
  </si>
  <si>
    <t>Bâtiment</t>
  </si>
  <si>
    <t>Autre</t>
  </si>
  <si>
    <t>usage</t>
  </si>
  <si>
    <t>saisonnalité</t>
  </si>
  <si>
    <t>Coffret marché</t>
  </si>
  <si>
    <t>à remplir par la commune</t>
  </si>
  <si>
    <t>à remplir par le fournisseur</t>
  </si>
  <si>
    <t>Energie estimée base ou HP (kwh/an)</t>
  </si>
  <si>
    <t>Energie estimée HC (kwh/an)</t>
  </si>
  <si>
    <t>Base</t>
  </si>
  <si>
    <t>Tempo</t>
  </si>
  <si>
    <t>Heures Pleines/Creuses</t>
  </si>
  <si>
    <t>Puissance à soucrire (KVA)</t>
  </si>
  <si>
    <t>TURPE</t>
  </si>
  <si>
    <t>CSPE</t>
  </si>
  <si>
    <t>CTA</t>
  </si>
  <si>
    <t>TCFE</t>
  </si>
  <si>
    <t>ne pas remplir</t>
  </si>
  <si>
    <t>Fourniture Base ou HP (€/kWh)</t>
  </si>
  <si>
    <t>Fourniture kwh HC
(€/kWh)</t>
  </si>
  <si>
    <t>CEE 
(€/MWh)</t>
  </si>
  <si>
    <t>Tarif abonnement HT (€)</t>
  </si>
  <si>
    <t>LU</t>
  </si>
  <si>
    <t>/kWh</t>
  </si>
  <si>
    <t>Total (abonnement + taxes) HTVA</t>
  </si>
  <si>
    <t>Total fourniture HTVA</t>
  </si>
  <si>
    <t>Taxes sur abonnement</t>
  </si>
  <si>
    <t>Taxes sur fourniture</t>
  </si>
  <si>
    <t>Prix Total TTC</t>
  </si>
  <si>
    <t>Adresse du site</t>
  </si>
  <si>
    <t>Nom du site</t>
  </si>
  <si>
    <t>RAE (ou PDL)</t>
  </si>
  <si>
    <t>Prix total HTVA</t>
  </si>
  <si>
    <t>/kVA/an</t>
  </si>
  <si>
    <t>€/kWh</t>
  </si>
  <si>
    <t>Tarif Reglementé</t>
  </si>
  <si>
    <t>Coût abonnement HTVA</t>
  </si>
  <si>
    <t>Coût fourniture HTVA</t>
  </si>
  <si>
    <t>Prix total TTC</t>
  </si>
  <si>
    <t>/kVA</t>
  </si>
  <si>
    <t>Reglementé</t>
  </si>
  <si>
    <t>EP</t>
  </si>
  <si>
    <t>HP/HC</t>
  </si>
  <si>
    <t>abo</t>
  </si>
  <si>
    <t>conso</t>
  </si>
  <si>
    <t>conso HP</t>
  </si>
  <si>
    <t>conso HC</t>
  </si>
  <si>
    <t>Autres</t>
  </si>
  <si>
    <t>Capacité (€/MWh)</t>
  </si>
  <si>
    <t>Offre du candidat</t>
  </si>
  <si>
    <t>Simulation Tarif règlementé</t>
  </si>
  <si>
    <t>Ecart de prix par rapport au tarif règlementé</t>
  </si>
  <si>
    <t>Estimation totale HTVA sur 1 an</t>
  </si>
  <si>
    <t>Estimation totale TTC sur 1 an</t>
  </si>
  <si>
    <t>Consommation annuelle estimée (kWh) pour tous les sites</t>
  </si>
  <si>
    <t>MAISON GARONNE</t>
  </si>
  <si>
    <t>RUE DU QUAI DE NOTRE DAME</t>
  </si>
  <si>
    <t>C4 HPH/HCH/HPE/HCE</t>
  </si>
  <si>
    <t>FOYER RURAL</t>
  </si>
  <si>
    <t>RUE DES CAPUCINS</t>
  </si>
  <si>
    <t>64800000003937</t>
  </si>
  <si>
    <t>ECOLE DES CAPUCINS</t>
  </si>
  <si>
    <t>64800000004399</t>
  </si>
  <si>
    <t>GROUPE SCOLAIRE CROIX DE L'OLIVIER</t>
  </si>
  <si>
    <t>RUE DU MONT VALLIER</t>
  </si>
  <si>
    <t>64800000001584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</si>
</sst>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C]_-;\-* #,##0.00\ [$€-40C]_-;_-* &quot;-&quot;??\ [$€-40C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0" fillId="3" borderId="0" xfId="0" applyFill="1"/>
    <xf numFmtId="0" fontId="0" fillId="0" borderId="0" xfId="0" applyFill="1"/>
    <xf numFmtId="0" fontId="0" fillId="4" borderId="0" xfId="0" applyFill="1"/>
    <xf numFmtId="0" fontId="1" fillId="4" borderId="1" xfId="0" applyFont="1" applyFill="1" applyBorder="1" applyAlignment="1">
      <alignment horizontal="center" wrapText="1"/>
    </xf>
    <xf numFmtId="0" fontId="0" fillId="4" borderId="1" xfId="0" applyFill="1" applyBorder="1"/>
    <xf numFmtId="1" fontId="0" fillId="2" borderId="1" xfId="0" applyNumberFormat="1" applyFill="1" applyBorder="1"/>
    <xf numFmtId="0" fontId="1" fillId="0" borderId="0" xfId="0" applyFont="1" applyAlignment="1">
      <alignment horizontal="center" wrapText="1"/>
    </xf>
    <xf numFmtId="0" fontId="0" fillId="4" borderId="1" xfId="0" applyFill="1" applyBorder="1" applyAlignment="1">
      <alignment wrapText="1"/>
    </xf>
    <xf numFmtId="164" fontId="2" fillId="4" borderId="1" xfId="0" applyNumberFormat="1" applyFont="1" applyFill="1" applyBorder="1"/>
    <xf numFmtId="9" fontId="2" fillId="4" borderId="1" xfId="1" applyFont="1" applyFill="1" applyBorder="1"/>
    <xf numFmtId="0" fontId="1" fillId="4" borderId="1" xfId="0" applyFont="1" applyFill="1" applyBorder="1"/>
    <xf numFmtId="0" fontId="3" fillId="4" borderId="1" xfId="0" applyFont="1" applyFill="1" applyBorder="1"/>
    <xf numFmtId="49" fontId="0" fillId="2" borderId="1" xfId="0" applyNumberFormat="1" applyFill="1" applyBorder="1"/>
    <xf numFmtId="0" fontId="0" fillId="0" borderId="1" xfId="0" applyBorder="1"/>
    <xf numFmtId="0" fontId="0" fillId="0" borderId="0" xfId="0" applyAlignment="1">
      <alignment horizontal="center"/>
    </xf>
  </cellXfs>
  <cellStyles count="2">
    <cellStyle name="Normal" xfId="0" builtinId="0"/>
    <cellStyle name="Pourcentage" xfId="1" builtinId="5"/>
  </cellStyles>
  <dxfs count="18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2:B8" totalsRowShown="0">
  <autoFilter ref="A2:B8" xr:uid="{00000000-0009-0000-0100-000001000000}"/>
  <tableColumns count="2">
    <tableColumn id="1" xr3:uid="{00000000-0010-0000-0000-000001000000}" name="usage"/>
    <tableColumn id="2" xr3:uid="{00000000-0010-0000-0000-000002000000}" name="saisonnalité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9"/>
  <sheetViews>
    <sheetView tabSelected="1" workbookViewId="0">
      <selection activeCell="K7" sqref="K7"/>
    </sheetView>
  </sheetViews>
  <sheetFormatPr baseColWidth="10" defaultRowHeight="15" x14ac:dyDescent="0.25"/>
  <cols>
    <col min="1" max="1" width="30.28515625" style="1" bestFit="1" customWidth="1"/>
    <col min="2" max="2" width="28.140625" style="1" customWidth="1"/>
    <col min="3" max="3" width="26.85546875" style="1" bestFit="1" customWidth="1"/>
    <col min="4" max="4" width="32.85546875" style="1" customWidth="1"/>
    <col min="5" max="5" width="19.7109375" style="1" customWidth="1"/>
    <col min="6" max="6" width="25.140625" style="1" customWidth="1"/>
    <col min="7" max="8" width="20.85546875" style="1" customWidth="1"/>
    <col min="9" max="9" width="12.42578125" style="8" bestFit="1" customWidth="1"/>
    <col min="10" max="10" width="12.42578125" style="8" customWidth="1"/>
    <col min="11" max="11" width="14.140625" style="10" customWidth="1"/>
    <col min="12" max="14" width="12.42578125" style="8" customWidth="1"/>
    <col min="15" max="16" width="15.140625" style="8" customWidth="1"/>
    <col min="17" max="18" width="11.42578125" style="10"/>
    <col min="22" max="22" width="13.28515625" customWidth="1"/>
    <col min="23" max="23" width="12.85546875" customWidth="1"/>
  </cols>
  <sheetData>
    <row r="1" spans="1:2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25" x14ac:dyDescent="0.25">
      <c r="A2" s="5"/>
      <c r="B2" s="9" t="s">
        <v>8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25" x14ac:dyDescent="0.25">
      <c r="A3" s="7"/>
      <c r="B3" s="9" t="s">
        <v>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25" x14ac:dyDescent="0.25">
      <c r="A4" s="12"/>
      <c r="B4" s="9" t="s">
        <v>20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2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25" ht="30" x14ac:dyDescent="0.25">
      <c r="A6" s="15"/>
      <c r="B6" s="15" t="s">
        <v>52</v>
      </c>
      <c r="C6" s="15" t="s">
        <v>53</v>
      </c>
      <c r="D6" s="15" t="s">
        <v>54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5" ht="33.75" x14ac:dyDescent="0.5">
      <c r="A7" s="15" t="s">
        <v>55</v>
      </c>
      <c r="B7" s="16">
        <f>SUM(S:S)</f>
        <v>0</v>
      </c>
      <c r="C7" s="12">
        <f>SUM(X:X)</f>
        <v>0</v>
      </c>
      <c r="D7" s="17" t="e">
        <f>(B7-C7)/C7</f>
        <v>#DIV/0!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25" x14ac:dyDescent="0.25">
      <c r="A8" s="15" t="s">
        <v>56</v>
      </c>
      <c r="B8" s="18">
        <f>SUM(S:S)</f>
        <v>0</v>
      </c>
      <c r="C8" s="12">
        <f>SUM(Y:Y)</f>
        <v>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25" ht="45.75" x14ac:dyDescent="0.3">
      <c r="A9" s="15" t="s">
        <v>57</v>
      </c>
      <c r="B9" s="19">
        <f>SUM(G15:G110,H15:H110)</f>
        <v>293306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25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25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25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V12" s="22" t="s">
        <v>38</v>
      </c>
      <c r="W12" s="22"/>
      <c r="X12" s="22"/>
      <c r="Y12" s="22"/>
    </row>
    <row r="13" spans="1:25" s="2" customFormat="1" ht="45" x14ac:dyDescent="0.25">
      <c r="A13" s="3" t="s">
        <v>33</v>
      </c>
      <c r="B13" s="3" t="s">
        <v>32</v>
      </c>
      <c r="C13" s="3" t="s">
        <v>34</v>
      </c>
      <c r="D13" s="4" t="s">
        <v>0</v>
      </c>
      <c r="E13" s="4" t="s">
        <v>15</v>
      </c>
      <c r="F13" s="4" t="s">
        <v>1</v>
      </c>
      <c r="G13" s="4" t="s">
        <v>10</v>
      </c>
      <c r="H13" s="4" t="s">
        <v>11</v>
      </c>
      <c r="I13" s="6" t="s">
        <v>24</v>
      </c>
      <c r="J13" s="11" t="s">
        <v>29</v>
      </c>
      <c r="K13" s="11" t="s">
        <v>27</v>
      </c>
      <c r="L13" s="6" t="s">
        <v>21</v>
      </c>
      <c r="M13" s="6" t="s">
        <v>22</v>
      </c>
      <c r="N13" s="11" t="s">
        <v>30</v>
      </c>
      <c r="O13" s="6" t="s">
        <v>23</v>
      </c>
      <c r="P13" s="6" t="s">
        <v>51</v>
      </c>
      <c r="Q13" s="11" t="s">
        <v>28</v>
      </c>
      <c r="R13" s="11" t="s">
        <v>35</v>
      </c>
      <c r="S13" s="11" t="s">
        <v>31</v>
      </c>
      <c r="V13" s="14" t="s">
        <v>39</v>
      </c>
      <c r="W13" s="14" t="s">
        <v>40</v>
      </c>
      <c r="X13" s="14" t="s">
        <v>35</v>
      </c>
      <c r="Y13" s="14" t="s">
        <v>41</v>
      </c>
    </row>
    <row r="14" spans="1:25" x14ac:dyDescent="0.25">
      <c r="A14" s="3" t="s">
        <v>58</v>
      </c>
      <c r="B14" s="3" t="s">
        <v>59</v>
      </c>
      <c r="C14" s="3">
        <v>64800000003937</v>
      </c>
      <c r="D14" s="4" t="s">
        <v>3</v>
      </c>
      <c r="E14" s="5">
        <v>60</v>
      </c>
      <c r="F14" s="5" t="s">
        <v>60</v>
      </c>
      <c r="G14" s="5">
        <v>27819</v>
      </c>
      <c r="H14" s="5">
        <v>13147</v>
      </c>
      <c r="I14" s="7"/>
      <c r="J14" s="12"/>
      <c r="K14" s="12"/>
      <c r="L14" s="7"/>
      <c r="M14" s="7"/>
      <c r="N14" s="12"/>
      <c r="O14" s="7"/>
      <c r="P14" s="7"/>
      <c r="Q14" s="12"/>
      <c r="R14" s="12"/>
      <c r="S14" s="12"/>
    </row>
    <row r="15" spans="1:25" x14ac:dyDescent="0.25">
      <c r="A15" s="5" t="s">
        <v>61</v>
      </c>
      <c r="B15" s="5" t="s">
        <v>62</v>
      </c>
      <c r="C15" s="20" t="s">
        <v>63</v>
      </c>
      <c r="D15" s="5"/>
      <c r="E15" s="5">
        <v>90</v>
      </c>
      <c r="F15" s="5" t="s">
        <v>60</v>
      </c>
      <c r="G15" s="5">
        <v>27685</v>
      </c>
      <c r="H15" s="5">
        <v>10586</v>
      </c>
      <c r="I15" s="7"/>
      <c r="J15" s="12"/>
      <c r="K15" s="12"/>
      <c r="L15" s="7"/>
      <c r="M15" s="7"/>
      <c r="N15" s="12"/>
      <c r="O15" s="7"/>
      <c r="P15" s="7"/>
      <c r="Q15" s="12"/>
      <c r="R15" s="12"/>
      <c r="S15" s="12"/>
    </row>
    <row r="16" spans="1:25" x14ac:dyDescent="0.25">
      <c r="A16" s="5" t="s">
        <v>64</v>
      </c>
      <c r="B16" s="5" t="s">
        <v>62</v>
      </c>
      <c r="C16" s="20" t="s">
        <v>65</v>
      </c>
      <c r="D16" s="5"/>
      <c r="E16" s="5">
        <v>156</v>
      </c>
      <c r="F16" s="5" t="s">
        <v>60</v>
      </c>
      <c r="G16" s="5">
        <v>132759</v>
      </c>
      <c r="H16" s="5">
        <v>37914</v>
      </c>
      <c r="I16" s="7"/>
      <c r="J16" s="12"/>
      <c r="K16" s="12"/>
      <c r="L16" s="7"/>
      <c r="M16" s="7"/>
      <c r="N16" s="12"/>
      <c r="O16" s="7"/>
      <c r="P16" s="7"/>
      <c r="Q16" s="12"/>
      <c r="R16" s="12"/>
      <c r="S16" s="12"/>
    </row>
    <row r="17" spans="1:25" x14ac:dyDescent="0.25">
      <c r="A17" s="5" t="s">
        <v>66</v>
      </c>
      <c r="B17" s="5" t="s">
        <v>67</v>
      </c>
      <c r="C17" s="20" t="s">
        <v>68</v>
      </c>
      <c r="D17" s="5"/>
      <c r="E17" s="5">
        <v>96</v>
      </c>
      <c r="F17" s="5" t="s">
        <v>60</v>
      </c>
      <c r="G17" s="5">
        <v>63201</v>
      </c>
      <c r="H17" s="5">
        <v>21161</v>
      </c>
      <c r="I17" s="7"/>
      <c r="J17" s="12"/>
      <c r="K17" s="12"/>
      <c r="L17" s="7"/>
      <c r="M17" s="7"/>
      <c r="N17" s="12"/>
      <c r="O17" s="7"/>
      <c r="P17" s="7"/>
      <c r="Q17" s="12"/>
      <c r="R17" s="12"/>
      <c r="S17" s="12"/>
    </row>
    <row r="18" spans="1:25" x14ac:dyDescent="0.25">
      <c r="A18" s="5"/>
      <c r="B18" s="5"/>
      <c r="C18" s="20"/>
      <c r="D18" s="5"/>
      <c r="E18" s="5"/>
      <c r="F18" s="5"/>
      <c r="G18" s="5"/>
      <c r="H18" s="5"/>
      <c r="I18" s="7"/>
      <c r="J18" s="12">
        <f>IF(E18&lt;&gt;0,((Feuil2!A$13+Feuil2!$C$2)*E18)+Feuil2!A$2+Feuil2!A$3,0)</f>
        <v>0</v>
      </c>
      <c r="K18" s="12">
        <f t="shared" ref="K17:K77" si="0">I18+J18</f>
        <v>0</v>
      </c>
      <c r="L18" s="7"/>
      <c r="M18" s="7"/>
      <c r="N18" s="12">
        <f>IF(G18+H18=0,0,IF(F18=Listes!$B$3,G18*(Feuil2!$A$14+Feuil2!$B$2+Feuil2!$D$2),(G18+H18)*(Feuil2!$A$14+Feuil2!$B$2+Feuil2!$D$2)))</f>
        <v>0</v>
      </c>
      <c r="O18" s="7"/>
      <c r="P18" s="7"/>
      <c r="Q18" s="12">
        <f t="shared" ref="Q15:Q78" si="1">L18*G18+M18*H18+(G18+H18)*((O18+P18)/1000)+N18</f>
        <v>0</v>
      </c>
      <c r="R18" s="12">
        <f t="shared" ref="R15:R78" si="2">K18+Q18</f>
        <v>0</v>
      </c>
      <c r="S18" s="12">
        <f t="shared" ref="S14:S77" si="3">K18*1.055+Q18*1.2</f>
        <v>0</v>
      </c>
      <c r="V18">
        <f>IF(F18=Listes!$B$3,VLOOKUP(Bâtiments!E18,Feuil2!$A$22:$B$31,2),VLOOKUP(Bâtiments!E18,Feuil2!$A$22:$D$31,4))</f>
        <v>0</v>
      </c>
      <c r="W18">
        <f>IF(F18=Listes!$B$3,G18*(Feuil2!$C$23+Feuil2!$B$2+Feuil2!$D$2),(Feuil2!$B$2+Feuil2!$D$2)*(Bâtiments!G18+Bâtiments!H18)+Bâtiments!G18*Feuil2!$E$24+Bâtiments!H18*Feuil2!$F$24)</f>
        <v>0</v>
      </c>
      <c r="X18">
        <f t="shared" ref="X15:X78" si="4">V18+W18</f>
        <v>0</v>
      </c>
      <c r="Y18">
        <f t="shared" ref="Y15:Y78" si="5">V18*1.055+W18*1.2</f>
        <v>0</v>
      </c>
    </row>
    <row r="19" spans="1:25" x14ac:dyDescent="0.25">
      <c r="A19" s="5"/>
      <c r="B19" s="5"/>
      <c r="C19" s="5"/>
      <c r="D19" s="5"/>
      <c r="E19" s="5"/>
      <c r="F19" s="5"/>
      <c r="G19" s="5"/>
      <c r="H19" s="5"/>
      <c r="I19" s="7"/>
      <c r="J19" s="12">
        <f>IF(E19&lt;&gt;0,((Feuil2!A$13+Feuil2!$C$2)*E19)+Feuil2!A$2+Feuil2!A$3,0)</f>
        <v>0</v>
      </c>
      <c r="K19" s="12">
        <f t="shared" si="0"/>
        <v>0</v>
      </c>
      <c r="L19" s="7"/>
      <c r="M19" s="7"/>
      <c r="N19" s="12">
        <f>IF(G19+H19=0,0,IF(F19=Listes!$B$3,G19*(Feuil2!$A$14+Feuil2!$B$2+Feuil2!$D$2),(G19+H19)*(Feuil2!$A$14+Feuil2!$B$2+Feuil2!$D$2)))</f>
        <v>0</v>
      </c>
      <c r="O19" s="7"/>
      <c r="P19" s="7"/>
      <c r="Q19" s="12">
        <f t="shared" si="1"/>
        <v>0</v>
      </c>
      <c r="R19" s="12">
        <f t="shared" si="2"/>
        <v>0</v>
      </c>
      <c r="S19" s="12">
        <f t="shared" si="3"/>
        <v>0</v>
      </c>
      <c r="V19">
        <f>IF(F19=Listes!$B$3,VLOOKUP(Bâtiments!E19,Feuil2!$A$22:$B$31,2),VLOOKUP(Bâtiments!E19,Feuil2!$A$22:$D$31,4))</f>
        <v>0</v>
      </c>
      <c r="W19">
        <f>IF(F19=Listes!$B$3,G19*(Feuil2!$C$23+Feuil2!$B$2+Feuil2!$D$2),(Feuil2!$B$2+Feuil2!$D$2)*(Bâtiments!G19+Bâtiments!H19)+Bâtiments!G19*Feuil2!$E$24+Bâtiments!H19*Feuil2!$F$24)</f>
        <v>0</v>
      </c>
      <c r="X19">
        <f t="shared" si="4"/>
        <v>0</v>
      </c>
      <c r="Y19">
        <f t="shared" si="5"/>
        <v>0</v>
      </c>
    </row>
    <row r="20" spans="1:25" x14ac:dyDescent="0.25">
      <c r="A20" s="5"/>
      <c r="B20" s="5"/>
      <c r="C20" s="5"/>
      <c r="D20" s="5"/>
      <c r="E20" s="5"/>
      <c r="F20" s="5"/>
      <c r="G20" s="5"/>
      <c r="H20" s="21"/>
      <c r="I20" s="7"/>
      <c r="J20" s="12">
        <f>IF(E20&lt;&gt;0,((Feuil2!A$13+Feuil2!$C$2)*E20)+Feuil2!A$2+Feuil2!A$3,0)</f>
        <v>0</v>
      </c>
      <c r="K20" s="12">
        <f t="shared" si="0"/>
        <v>0</v>
      </c>
      <c r="L20" s="7"/>
      <c r="M20" s="7"/>
      <c r="N20" s="12">
        <f>IF(G20+H20=0,0,IF(F20=Listes!$B$3,G20*(Feuil2!$A$14+Feuil2!$B$2+Feuil2!$D$2),(G20+H20)*(Feuil2!$A$14+Feuil2!$B$2+Feuil2!$D$2)))</f>
        <v>0</v>
      </c>
      <c r="O20" s="7"/>
      <c r="P20" s="7"/>
      <c r="Q20" s="12">
        <f t="shared" si="1"/>
        <v>0</v>
      </c>
      <c r="R20" s="12">
        <f t="shared" si="2"/>
        <v>0</v>
      </c>
      <c r="S20" s="12">
        <f t="shared" si="3"/>
        <v>0</v>
      </c>
      <c r="V20">
        <f>IF(F20=Listes!$B$3,VLOOKUP(Bâtiments!E20,Feuil2!$A$22:$B$31,2),VLOOKUP(Bâtiments!E20,Feuil2!$A$22:$D$31,4))</f>
        <v>0</v>
      </c>
      <c r="W20">
        <f>IF(F20=Listes!$B$3,G20*(Feuil2!$C$23+Feuil2!$B$2+Feuil2!$D$2),(Feuil2!$B$2+Feuil2!$D$2)*(Bâtiments!G20+Bâtiments!H20)+Bâtiments!G20*Feuil2!$E$24+Bâtiments!H20*Feuil2!$F$24)</f>
        <v>0</v>
      </c>
      <c r="X20">
        <f t="shared" si="4"/>
        <v>0</v>
      </c>
      <c r="Y20">
        <f t="shared" si="5"/>
        <v>0</v>
      </c>
    </row>
    <row r="21" spans="1:25" x14ac:dyDescent="0.25">
      <c r="A21" s="5"/>
      <c r="B21" s="5"/>
      <c r="C21" s="5"/>
      <c r="D21" s="5"/>
      <c r="E21" s="5"/>
      <c r="F21" s="5"/>
      <c r="G21" s="5"/>
      <c r="H21" s="21"/>
      <c r="I21" s="7"/>
      <c r="J21" s="12">
        <f>IF(E21&lt;&gt;0,((Feuil2!A$13+Feuil2!$C$2)*E21)+Feuil2!A$2+Feuil2!A$3,0)</f>
        <v>0</v>
      </c>
      <c r="K21" s="12">
        <f t="shared" si="0"/>
        <v>0</v>
      </c>
      <c r="L21" s="7"/>
      <c r="M21" s="7"/>
      <c r="N21" s="12">
        <f>IF(G21+H21=0,0,IF(F21=Listes!$B$3,G21*(Feuil2!$A$14+Feuil2!$B$2+Feuil2!$D$2),(G21+H21)*(Feuil2!$A$14+Feuil2!$B$2+Feuil2!$D$2)))</f>
        <v>0</v>
      </c>
      <c r="O21" s="7"/>
      <c r="P21" s="7"/>
      <c r="Q21" s="12">
        <f t="shared" si="1"/>
        <v>0</v>
      </c>
      <c r="R21" s="12">
        <f t="shared" si="2"/>
        <v>0</v>
      </c>
      <c r="S21" s="12">
        <f t="shared" si="3"/>
        <v>0</v>
      </c>
      <c r="V21">
        <f>IF(F21=Listes!$B$3,VLOOKUP(Bâtiments!E21,Feuil2!$A$22:$B$31,2),VLOOKUP(Bâtiments!E21,Feuil2!$A$22:$D$31,4))</f>
        <v>0</v>
      </c>
      <c r="W21">
        <f>IF(F21=Listes!$B$3,G21*(Feuil2!$C$23+Feuil2!$B$2+Feuil2!$D$2),(Feuil2!$B$2+Feuil2!$D$2)*(Bâtiments!G21+Bâtiments!H21)+Bâtiments!G21*Feuil2!$E$24+Bâtiments!H21*Feuil2!$F$24)</f>
        <v>0</v>
      </c>
      <c r="X21">
        <f t="shared" si="4"/>
        <v>0</v>
      </c>
      <c r="Y21">
        <f t="shared" si="5"/>
        <v>0</v>
      </c>
    </row>
    <row r="22" spans="1:25" x14ac:dyDescent="0.25">
      <c r="A22" s="5"/>
      <c r="B22" s="5"/>
      <c r="C22" s="5"/>
      <c r="D22" s="5"/>
      <c r="E22" s="5"/>
      <c r="F22" s="5"/>
      <c r="G22" s="5"/>
      <c r="H22" s="5"/>
      <c r="I22" s="7"/>
      <c r="J22" s="12">
        <f>IF(E22&lt;&gt;0,((Feuil2!A$13+Feuil2!$C$2)*E22)+Feuil2!A$2+Feuil2!A$3,0)</f>
        <v>0</v>
      </c>
      <c r="K22" s="12">
        <f t="shared" si="0"/>
        <v>0</v>
      </c>
      <c r="L22" s="7"/>
      <c r="M22" s="7"/>
      <c r="N22" s="12">
        <f>IF(G22+H22=0,0,IF(F22=Listes!$B$3,G22*(Feuil2!$A$14+Feuil2!$B$2+Feuil2!$D$2),(G22+H22)*(Feuil2!$A$14+Feuil2!$B$2+Feuil2!$D$2)))</f>
        <v>0</v>
      </c>
      <c r="O22" s="7"/>
      <c r="P22" s="7"/>
      <c r="Q22" s="12">
        <f t="shared" si="1"/>
        <v>0</v>
      </c>
      <c r="R22" s="12">
        <f t="shared" si="2"/>
        <v>0</v>
      </c>
      <c r="S22" s="12">
        <f t="shared" si="3"/>
        <v>0</v>
      </c>
      <c r="V22">
        <f>IF(F22=Listes!$B$3,VLOOKUP(Bâtiments!E22,Feuil2!$A$22:$B$31,2),VLOOKUP(Bâtiments!E22,Feuil2!$A$22:$D$31,4))</f>
        <v>0</v>
      </c>
      <c r="W22">
        <f>IF(F22=Listes!$B$3,G22*(Feuil2!$C$23+Feuil2!$B$2+Feuil2!$D$2),(Feuil2!$B$2+Feuil2!$D$2)*(Bâtiments!G22+Bâtiments!H22)+Bâtiments!G22*Feuil2!$E$24+Bâtiments!H22*Feuil2!$F$24)</f>
        <v>0</v>
      </c>
      <c r="X22">
        <f t="shared" si="4"/>
        <v>0</v>
      </c>
      <c r="Y22">
        <f t="shared" si="5"/>
        <v>0</v>
      </c>
    </row>
    <row r="23" spans="1:25" x14ac:dyDescent="0.25">
      <c r="A23" s="5"/>
      <c r="B23" s="5"/>
      <c r="C23" s="5"/>
      <c r="D23" s="5"/>
      <c r="E23" s="5"/>
      <c r="F23" s="5"/>
      <c r="G23" s="5"/>
      <c r="H23" s="5"/>
      <c r="I23" s="7"/>
      <c r="J23" s="12">
        <f>IF(E23&lt;&gt;0,((Feuil2!A$13+Feuil2!$C$2)*E23)+Feuil2!A$2+Feuil2!A$3,0)</f>
        <v>0</v>
      </c>
      <c r="K23" s="12">
        <f t="shared" si="0"/>
        <v>0</v>
      </c>
      <c r="L23" s="7"/>
      <c r="M23" s="7"/>
      <c r="N23" s="12">
        <f>IF(G23+H23=0,0,IF(F23=Listes!$B$3,G23*(Feuil2!$A$14+Feuil2!$B$2+Feuil2!$D$2),(G23+H23)*(Feuil2!$A$14+Feuil2!$B$2+Feuil2!$D$2)))</f>
        <v>0</v>
      </c>
      <c r="O23" s="7"/>
      <c r="P23" s="7"/>
      <c r="Q23" s="12">
        <f t="shared" si="1"/>
        <v>0</v>
      </c>
      <c r="R23" s="12">
        <f t="shared" si="2"/>
        <v>0</v>
      </c>
      <c r="S23" s="12">
        <f t="shared" si="3"/>
        <v>0</v>
      </c>
      <c r="V23">
        <f>IF(F23=Listes!$B$3,VLOOKUP(Bâtiments!E23,Feuil2!$A$22:$B$31,2),VLOOKUP(Bâtiments!E23,Feuil2!$A$22:$D$31,4))</f>
        <v>0</v>
      </c>
      <c r="W23">
        <f>IF(F23=Listes!$B$3,G23*(Feuil2!$C$23+Feuil2!$B$2+Feuil2!$D$2),(Feuil2!$B$2+Feuil2!$D$2)*(Bâtiments!G23+Bâtiments!H23)+Bâtiments!G23*Feuil2!$E$24+Bâtiments!H23*Feuil2!$F$24)</f>
        <v>0</v>
      </c>
      <c r="X23">
        <f t="shared" si="4"/>
        <v>0</v>
      </c>
      <c r="Y23">
        <f t="shared" si="5"/>
        <v>0</v>
      </c>
    </row>
    <row r="24" spans="1:25" x14ac:dyDescent="0.25">
      <c r="A24" s="5"/>
      <c r="B24" s="5"/>
      <c r="C24" s="5"/>
      <c r="D24" s="5"/>
      <c r="E24" s="5"/>
      <c r="F24" s="5"/>
      <c r="G24" s="5"/>
      <c r="H24" s="21"/>
      <c r="I24" s="7"/>
      <c r="J24" s="12">
        <f>IF(E24&lt;&gt;0,((Feuil2!A$13+Feuil2!$C$2)*E24)+Feuil2!A$2+Feuil2!A$3,0)</f>
        <v>0</v>
      </c>
      <c r="K24" s="12">
        <f t="shared" si="0"/>
        <v>0</v>
      </c>
      <c r="L24" s="7"/>
      <c r="M24" s="7"/>
      <c r="N24" s="12">
        <f>IF(G24+H24=0,0,IF(F24=Listes!$B$3,G24*(Feuil2!$A$14+Feuil2!$B$2+Feuil2!$D$2),(G24+H24)*(Feuil2!$A$14+Feuil2!$B$2+Feuil2!$D$2)))</f>
        <v>0</v>
      </c>
      <c r="O24" s="7"/>
      <c r="P24" s="7"/>
      <c r="Q24" s="12">
        <f t="shared" si="1"/>
        <v>0</v>
      </c>
      <c r="R24" s="12">
        <f t="shared" si="2"/>
        <v>0</v>
      </c>
      <c r="S24" s="12">
        <f t="shared" si="3"/>
        <v>0</v>
      </c>
      <c r="V24">
        <f>IF(F24=Listes!$B$3,VLOOKUP(Bâtiments!E24,Feuil2!$A$22:$B$31,2),VLOOKUP(Bâtiments!E24,Feuil2!$A$22:$D$31,4))</f>
        <v>0</v>
      </c>
      <c r="W24">
        <f>IF(F24=Listes!$B$3,G24*(Feuil2!$C$23+Feuil2!$B$2+Feuil2!$D$2),(Feuil2!$B$2+Feuil2!$D$2)*(Bâtiments!G24+Bâtiments!H24)+Bâtiments!G24*Feuil2!$E$24+Bâtiments!H24*Feuil2!$F$24)</f>
        <v>0</v>
      </c>
      <c r="X24">
        <f t="shared" si="4"/>
        <v>0</v>
      </c>
      <c r="Y24">
        <f t="shared" si="5"/>
        <v>0</v>
      </c>
    </row>
    <row r="25" spans="1:25" x14ac:dyDescent="0.25">
      <c r="A25" s="5"/>
      <c r="B25" s="5"/>
      <c r="C25" s="5"/>
      <c r="D25" s="5"/>
      <c r="E25" s="5"/>
      <c r="F25" s="5"/>
      <c r="G25" s="5"/>
      <c r="H25" s="21"/>
      <c r="I25" s="7"/>
      <c r="J25" s="12">
        <f>IF(E25&lt;&gt;0,((Feuil2!A$13+Feuil2!$C$2)*E25)+Feuil2!A$2+Feuil2!A$3,0)</f>
        <v>0</v>
      </c>
      <c r="K25" s="12">
        <f t="shared" si="0"/>
        <v>0</v>
      </c>
      <c r="L25" s="7"/>
      <c r="M25" s="7"/>
      <c r="N25" s="12">
        <f>IF(G25+H25=0,0,IF(F25=Listes!$B$3,G25*(Feuil2!$A$14+Feuil2!$B$2+Feuil2!$D$2),(G25+H25)*(Feuil2!$A$14+Feuil2!$B$2+Feuil2!$D$2)))</f>
        <v>0</v>
      </c>
      <c r="O25" s="7"/>
      <c r="P25" s="7"/>
      <c r="Q25" s="12">
        <f t="shared" si="1"/>
        <v>0</v>
      </c>
      <c r="R25" s="12">
        <f t="shared" si="2"/>
        <v>0</v>
      </c>
      <c r="S25" s="12">
        <f t="shared" si="3"/>
        <v>0</v>
      </c>
      <c r="V25">
        <f>IF(F25=Listes!$B$3,VLOOKUP(Bâtiments!E25,Feuil2!$A$22:$B$31,2),VLOOKUP(Bâtiments!E25,Feuil2!$A$22:$D$31,4))</f>
        <v>0</v>
      </c>
      <c r="W25">
        <f>IF(F25=Listes!$B$3,G25*(Feuil2!$C$23+Feuil2!$B$2+Feuil2!$D$2),(Feuil2!$B$2+Feuil2!$D$2)*(Bâtiments!G25+Bâtiments!H25)+Bâtiments!G25*Feuil2!$E$24+Bâtiments!H25*Feuil2!$F$24)</f>
        <v>0</v>
      </c>
      <c r="X25">
        <f t="shared" si="4"/>
        <v>0</v>
      </c>
      <c r="Y25">
        <f t="shared" si="5"/>
        <v>0</v>
      </c>
    </row>
    <row r="26" spans="1:25" x14ac:dyDescent="0.25">
      <c r="A26" s="5"/>
      <c r="B26" s="5"/>
      <c r="C26" s="5"/>
      <c r="D26" s="5"/>
      <c r="E26" s="5"/>
      <c r="F26" s="5"/>
      <c r="G26" s="5"/>
      <c r="H26" s="21"/>
      <c r="I26" s="7"/>
      <c r="J26" s="12">
        <f>IF(E26&lt;&gt;0,((Feuil2!A$13+Feuil2!$C$2)*E26)+Feuil2!A$2+Feuil2!A$3,0)</f>
        <v>0</v>
      </c>
      <c r="K26" s="12">
        <f t="shared" si="0"/>
        <v>0</v>
      </c>
      <c r="L26" s="7"/>
      <c r="M26" s="7"/>
      <c r="N26" s="12">
        <f>IF(G26+H26=0,0,IF(F26=Listes!$B$3,G26*(Feuil2!$A$14+Feuil2!$B$2+Feuil2!$D$2),(G26+H26)*(Feuil2!$A$14+Feuil2!$B$2+Feuil2!$D$2)))</f>
        <v>0</v>
      </c>
      <c r="O26" s="7"/>
      <c r="P26" s="7"/>
      <c r="Q26" s="12">
        <f t="shared" si="1"/>
        <v>0</v>
      </c>
      <c r="R26" s="12">
        <f t="shared" si="2"/>
        <v>0</v>
      </c>
      <c r="S26" s="12">
        <f t="shared" si="3"/>
        <v>0</v>
      </c>
      <c r="V26">
        <f>IF(F26=Listes!$B$3,VLOOKUP(Bâtiments!E26,Feuil2!$A$22:$B$31,2),VLOOKUP(Bâtiments!E26,Feuil2!$A$22:$D$31,4))</f>
        <v>0</v>
      </c>
      <c r="W26">
        <f>IF(F26=Listes!$B$3,G26*(Feuil2!$C$23+Feuil2!$B$2+Feuil2!$D$2),(Feuil2!$B$2+Feuil2!$D$2)*(Bâtiments!G26+Bâtiments!H26)+Bâtiments!G26*Feuil2!$E$24+Bâtiments!H26*Feuil2!$F$24)</f>
        <v>0</v>
      </c>
      <c r="X26">
        <f t="shared" si="4"/>
        <v>0</v>
      </c>
      <c r="Y26">
        <f t="shared" si="5"/>
        <v>0</v>
      </c>
    </row>
    <row r="27" spans="1:25" x14ac:dyDescent="0.25">
      <c r="A27" s="5"/>
      <c r="B27" s="5"/>
      <c r="C27" s="5"/>
      <c r="D27" s="5"/>
      <c r="E27" s="5"/>
      <c r="F27" s="5"/>
      <c r="G27" s="5"/>
      <c r="H27" s="21"/>
      <c r="I27" s="7"/>
      <c r="J27" s="12">
        <f>IF(E27&lt;&gt;0,((Feuil2!A$13+Feuil2!$C$2)*E27)+Feuil2!A$2+Feuil2!A$3,0)</f>
        <v>0</v>
      </c>
      <c r="K27" s="12">
        <f t="shared" si="0"/>
        <v>0</v>
      </c>
      <c r="L27" s="7"/>
      <c r="M27" s="7"/>
      <c r="N27" s="12">
        <f>IF(G27+H27=0,0,IF(F27=Listes!$B$3,G27*(Feuil2!$A$14+Feuil2!$B$2+Feuil2!$D$2),(G27+H27)*(Feuil2!$A$14+Feuil2!$B$2+Feuil2!$D$2)))</f>
        <v>0</v>
      </c>
      <c r="O27" s="7"/>
      <c r="P27" s="7"/>
      <c r="Q27" s="12">
        <f t="shared" si="1"/>
        <v>0</v>
      </c>
      <c r="R27" s="12">
        <f t="shared" si="2"/>
        <v>0</v>
      </c>
      <c r="S27" s="12">
        <f t="shared" si="3"/>
        <v>0</v>
      </c>
      <c r="V27">
        <f>IF(F27=Listes!$B$3,VLOOKUP(Bâtiments!E27,Feuil2!$A$22:$B$31,2),VLOOKUP(Bâtiments!E27,Feuil2!$A$22:$D$31,4))</f>
        <v>0</v>
      </c>
      <c r="W27">
        <f>IF(F27=Listes!$B$3,G27*(Feuil2!$C$23+Feuil2!$B$2+Feuil2!$D$2),(Feuil2!$B$2+Feuil2!$D$2)*(Bâtiments!G27+Bâtiments!H27)+Bâtiments!G27*Feuil2!$E$24+Bâtiments!H27*Feuil2!$F$24)</f>
        <v>0</v>
      </c>
      <c r="X27">
        <f t="shared" si="4"/>
        <v>0</v>
      </c>
      <c r="Y27">
        <f t="shared" si="5"/>
        <v>0</v>
      </c>
    </row>
    <row r="28" spans="1:25" x14ac:dyDescent="0.25">
      <c r="A28" s="5"/>
      <c r="B28" s="5"/>
      <c r="C28" s="5"/>
      <c r="D28" s="5"/>
      <c r="E28" s="5"/>
      <c r="F28" s="5"/>
      <c r="G28" s="5"/>
      <c r="H28" s="5"/>
      <c r="I28" s="7"/>
      <c r="J28" s="12">
        <f>IF(E28&lt;&gt;0,((Feuil2!A$13+Feuil2!$C$2)*E28)+Feuil2!A$2+Feuil2!A$3,0)</f>
        <v>0</v>
      </c>
      <c r="K28" s="12">
        <f t="shared" si="0"/>
        <v>0</v>
      </c>
      <c r="L28" s="7"/>
      <c r="M28" s="7"/>
      <c r="N28" s="12">
        <f>IF(G28+H28=0,0,IF(F28=Listes!$B$3,G28*(Feuil2!$A$14+Feuil2!$B$2+Feuil2!$D$2),(G28+H28)*(Feuil2!$A$14+Feuil2!$B$2+Feuil2!$D$2)))</f>
        <v>0</v>
      </c>
      <c r="O28" s="7"/>
      <c r="P28" s="7"/>
      <c r="Q28" s="12">
        <f t="shared" si="1"/>
        <v>0</v>
      </c>
      <c r="R28" s="12">
        <f t="shared" si="2"/>
        <v>0</v>
      </c>
      <c r="S28" s="12">
        <f t="shared" si="3"/>
        <v>0</v>
      </c>
      <c r="V28">
        <f>IF(F28=Listes!$B$3,VLOOKUP(Bâtiments!E28,Feuil2!$A$22:$B$31,2),VLOOKUP(Bâtiments!E28,Feuil2!$A$22:$D$31,4))</f>
        <v>0</v>
      </c>
      <c r="W28">
        <f>IF(F28=Listes!$B$3,G28*(Feuil2!$C$23+Feuil2!$B$2+Feuil2!$D$2),(Feuil2!$B$2+Feuil2!$D$2)*(Bâtiments!G28+Bâtiments!H28)+Bâtiments!G28*Feuil2!$E$24+Bâtiments!H28*Feuil2!$F$24)</f>
        <v>0</v>
      </c>
      <c r="X28">
        <f t="shared" si="4"/>
        <v>0</v>
      </c>
      <c r="Y28">
        <f t="shared" si="5"/>
        <v>0</v>
      </c>
    </row>
    <row r="29" spans="1:25" x14ac:dyDescent="0.25">
      <c r="A29" s="5"/>
      <c r="B29" s="5"/>
      <c r="C29" s="5"/>
      <c r="D29" s="5"/>
      <c r="E29" s="5"/>
      <c r="F29" s="5"/>
      <c r="G29" s="5"/>
      <c r="H29" s="21"/>
      <c r="I29" s="7"/>
      <c r="J29" s="12">
        <f>IF(E29&lt;&gt;0,((Feuil2!A$13+Feuil2!$C$2)*E29)+Feuil2!A$2+Feuil2!A$3,0)</f>
        <v>0</v>
      </c>
      <c r="K29" s="12">
        <f t="shared" si="0"/>
        <v>0</v>
      </c>
      <c r="L29" s="7"/>
      <c r="M29" s="7"/>
      <c r="N29" s="12">
        <f>IF(G29+H29=0,0,IF(F29=Listes!$B$3,G29*(Feuil2!$A$14+Feuil2!$B$2+Feuil2!$D$2),(G29+H29)*(Feuil2!$A$14+Feuil2!$B$2+Feuil2!$D$2)))</f>
        <v>0</v>
      </c>
      <c r="O29" s="7"/>
      <c r="P29" s="7"/>
      <c r="Q29" s="12">
        <f t="shared" si="1"/>
        <v>0</v>
      </c>
      <c r="R29" s="12">
        <f t="shared" si="2"/>
        <v>0</v>
      </c>
      <c r="S29" s="12">
        <f t="shared" si="3"/>
        <v>0</v>
      </c>
      <c r="V29">
        <f>IF(F29=Listes!$B$3,VLOOKUP(Bâtiments!E29,Feuil2!$A$22:$B$31,2),VLOOKUP(Bâtiments!E29,Feuil2!$A$22:$D$31,4))</f>
        <v>0</v>
      </c>
      <c r="W29">
        <f>IF(F29=Listes!$B$3,G29*(Feuil2!$C$23+Feuil2!$B$2+Feuil2!$D$2),(Feuil2!$B$2+Feuil2!$D$2)*(Bâtiments!G29+Bâtiments!H29)+Bâtiments!G29*Feuil2!$E$24+Bâtiments!H29*Feuil2!$F$24)</f>
        <v>0</v>
      </c>
      <c r="X29">
        <f t="shared" si="4"/>
        <v>0</v>
      </c>
      <c r="Y29">
        <f t="shared" si="5"/>
        <v>0</v>
      </c>
    </row>
    <row r="30" spans="1:25" x14ac:dyDescent="0.25">
      <c r="A30" s="5"/>
      <c r="B30" s="5"/>
      <c r="C30" s="5"/>
      <c r="D30" s="5"/>
      <c r="E30" s="5"/>
      <c r="F30" s="5"/>
      <c r="G30" s="5"/>
      <c r="H30" s="5"/>
      <c r="I30" s="7"/>
      <c r="J30" s="12">
        <f>IF(E30&lt;&gt;0,((Feuil2!A$13+Feuil2!$C$2)*E30)+Feuil2!A$2+Feuil2!A$3,0)</f>
        <v>0</v>
      </c>
      <c r="K30" s="12">
        <f t="shared" si="0"/>
        <v>0</v>
      </c>
      <c r="L30" s="7"/>
      <c r="M30" s="7"/>
      <c r="N30" s="12">
        <f>IF(G30+H30=0,0,IF(F30=Listes!$B$3,G30*(Feuil2!$A$14+Feuil2!$B$2+Feuil2!$D$2),(G30+H30)*(Feuil2!$A$14+Feuil2!$B$2+Feuil2!$D$2)))</f>
        <v>0</v>
      </c>
      <c r="O30" s="7"/>
      <c r="P30" s="7"/>
      <c r="Q30" s="12">
        <f t="shared" si="1"/>
        <v>0</v>
      </c>
      <c r="R30" s="12">
        <f t="shared" si="2"/>
        <v>0</v>
      </c>
      <c r="S30" s="12">
        <f t="shared" si="3"/>
        <v>0</v>
      </c>
      <c r="V30">
        <f>IF(F30=Listes!$B$3,VLOOKUP(Bâtiments!E30,Feuil2!$A$22:$B$31,2),VLOOKUP(Bâtiments!E30,Feuil2!$A$22:$D$31,4))</f>
        <v>0</v>
      </c>
      <c r="W30">
        <f>IF(F30=Listes!$B$3,G30*(Feuil2!$C$23+Feuil2!$B$2+Feuil2!$D$2),(Feuil2!$B$2+Feuil2!$D$2)*(Bâtiments!G30+Bâtiments!H30)+Bâtiments!G30*Feuil2!$E$24+Bâtiments!H30*Feuil2!$F$24)</f>
        <v>0</v>
      </c>
      <c r="X30">
        <f t="shared" si="4"/>
        <v>0</v>
      </c>
      <c r="Y30">
        <f t="shared" si="5"/>
        <v>0</v>
      </c>
    </row>
    <row r="31" spans="1:25" x14ac:dyDescent="0.25">
      <c r="A31" s="5"/>
      <c r="B31" s="5"/>
      <c r="C31" s="5"/>
      <c r="D31" s="5"/>
      <c r="E31" s="5"/>
      <c r="F31" s="5"/>
      <c r="G31" s="5"/>
      <c r="H31" s="21"/>
      <c r="I31" s="7"/>
      <c r="J31" s="12">
        <f>IF(E31&lt;&gt;0,((Feuil2!A$13+Feuil2!$C$2)*E31)+Feuil2!A$2+Feuil2!A$3,0)</f>
        <v>0</v>
      </c>
      <c r="K31" s="12">
        <f t="shared" si="0"/>
        <v>0</v>
      </c>
      <c r="L31" s="7"/>
      <c r="M31" s="7"/>
      <c r="N31" s="12">
        <f>IF(G31+H31=0,0,IF(F31=Listes!$B$3,G31*(Feuil2!$A$14+Feuil2!$B$2+Feuil2!$D$2),(G31+H31)*(Feuil2!$A$14+Feuil2!$B$2+Feuil2!$D$2)))</f>
        <v>0</v>
      </c>
      <c r="O31" s="7"/>
      <c r="P31" s="7"/>
      <c r="Q31" s="12">
        <f t="shared" si="1"/>
        <v>0</v>
      </c>
      <c r="R31" s="12">
        <f t="shared" si="2"/>
        <v>0</v>
      </c>
      <c r="S31" s="12">
        <f t="shared" si="3"/>
        <v>0</v>
      </c>
      <c r="V31">
        <f>IF(F31=Listes!$B$3,VLOOKUP(Bâtiments!E31,Feuil2!$A$22:$B$31,2),VLOOKUP(Bâtiments!E31,Feuil2!$A$22:$D$31,4))</f>
        <v>0</v>
      </c>
      <c r="W31">
        <f>IF(F31=Listes!$B$3,G31*(Feuil2!$C$23+Feuil2!$B$2+Feuil2!$D$2),(Feuil2!$B$2+Feuil2!$D$2)*(Bâtiments!G31+Bâtiments!H31)+Bâtiments!G31*Feuil2!$E$24+Bâtiments!H31*Feuil2!$F$24)</f>
        <v>0</v>
      </c>
      <c r="X31">
        <f t="shared" si="4"/>
        <v>0</v>
      </c>
      <c r="Y31">
        <f t="shared" si="5"/>
        <v>0</v>
      </c>
    </row>
    <row r="32" spans="1:25" x14ac:dyDescent="0.25">
      <c r="A32" s="5"/>
      <c r="B32" s="5"/>
      <c r="C32" s="5"/>
      <c r="D32" s="5"/>
      <c r="E32" s="5"/>
      <c r="F32" s="5"/>
      <c r="G32" s="5"/>
      <c r="H32" s="21"/>
      <c r="I32" s="7"/>
      <c r="J32" s="12">
        <f>IF(E32&lt;&gt;0,((Feuil2!A$13+Feuil2!$C$2)*E32)+Feuil2!A$2+Feuil2!A$3,0)</f>
        <v>0</v>
      </c>
      <c r="K32" s="12">
        <f t="shared" si="0"/>
        <v>0</v>
      </c>
      <c r="L32" s="7"/>
      <c r="M32" s="7"/>
      <c r="N32" s="12">
        <f>IF(G32+H32=0,0,IF(F32=Listes!$B$3,G32*(Feuil2!$A$14+Feuil2!$B$2+Feuil2!$D$2),(G32+H32)*(Feuil2!$A$14+Feuil2!$B$2+Feuil2!$D$2)))</f>
        <v>0</v>
      </c>
      <c r="O32" s="7"/>
      <c r="P32" s="7"/>
      <c r="Q32" s="12">
        <f t="shared" si="1"/>
        <v>0</v>
      </c>
      <c r="R32" s="12">
        <f t="shared" si="2"/>
        <v>0</v>
      </c>
      <c r="S32" s="12">
        <f t="shared" si="3"/>
        <v>0</v>
      </c>
      <c r="V32">
        <f>IF(F32=Listes!$B$3,VLOOKUP(Bâtiments!E32,Feuil2!$A$22:$B$31,2),VLOOKUP(Bâtiments!E32,Feuil2!$A$22:$D$31,4))</f>
        <v>0</v>
      </c>
      <c r="W32">
        <f>IF(F32=Listes!$B$3,G32*(Feuil2!$C$23+Feuil2!$B$2+Feuil2!$D$2),(Feuil2!$B$2+Feuil2!$D$2)*(Bâtiments!G32+Bâtiments!H32)+Bâtiments!G32*Feuil2!$E$24+Bâtiments!H32*Feuil2!$F$24)</f>
        <v>0</v>
      </c>
      <c r="X32">
        <f t="shared" si="4"/>
        <v>0</v>
      </c>
      <c r="Y32">
        <f t="shared" si="5"/>
        <v>0</v>
      </c>
    </row>
    <row r="33" spans="1:25" x14ac:dyDescent="0.25">
      <c r="A33" s="5"/>
      <c r="B33" s="5"/>
      <c r="C33" s="5"/>
      <c r="D33" s="5"/>
      <c r="E33" s="5"/>
      <c r="F33" s="5"/>
      <c r="G33" s="5"/>
      <c r="H33" s="21"/>
      <c r="I33" s="7"/>
      <c r="J33" s="12">
        <f>IF(E33&lt;&gt;0,((Feuil2!A$13+Feuil2!$C$2)*E33)+Feuil2!A$2+Feuil2!A$3,0)</f>
        <v>0</v>
      </c>
      <c r="K33" s="12">
        <f t="shared" si="0"/>
        <v>0</v>
      </c>
      <c r="L33" s="7"/>
      <c r="M33" s="7"/>
      <c r="N33" s="12">
        <f>IF(G33+H33=0,0,IF(F33=Listes!$B$3,G33*(Feuil2!$A$14+Feuil2!$B$2+Feuil2!$D$2),(G33+H33)*(Feuil2!$A$14+Feuil2!$B$2+Feuil2!$D$2)))</f>
        <v>0</v>
      </c>
      <c r="O33" s="7"/>
      <c r="P33" s="7"/>
      <c r="Q33" s="12">
        <f t="shared" si="1"/>
        <v>0</v>
      </c>
      <c r="R33" s="12">
        <f t="shared" si="2"/>
        <v>0</v>
      </c>
      <c r="S33" s="12">
        <f t="shared" si="3"/>
        <v>0</v>
      </c>
      <c r="V33">
        <f>IF(F33=Listes!$B$3,VLOOKUP(Bâtiments!E33,Feuil2!$A$22:$B$31,2),VLOOKUP(Bâtiments!E33,Feuil2!$A$22:$D$31,4))</f>
        <v>0</v>
      </c>
      <c r="W33">
        <f>IF(F33=Listes!$B$3,G33*(Feuil2!$C$23+Feuil2!$B$2+Feuil2!$D$2),(Feuil2!$B$2+Feuil2!$D$2)*(Bâtiments!G33+Bâtiments!H33)+Bâtiments!G33*Feuil2!$E$24+Bâtiments!H33*Feuil2!$F$24)</f>
        <v>0</v>
      </c>
      <c r="X33">
        <f t="shared" si="4"/>
        <v>0</v>
      </c>
      <c r="Y33">
        <f t="shared" si="5"/>
        <v>0</v>
      </c>
    </row>
    <row r="34" spans="1:25" x14ac:dyDescent="0.25">
      <c r="A34" s="5"/>
      <c r="B34" s="5"/>
      <c r="C34" s="5"/>
      <c r="D34" s="5"/>
      <c r="E34" s="5"/>
      <c r="F34" s="5"/>
      <c r="G34" s="5"/>
      <c r="H34" s="21"/>
      <c r="I34" s="7"/>
      <c r="J34" s="12">
        <f>IF(E34&lt;&gt;0,((Feuil2!A$13+Feuil2!$C$2)*E34)+Feuil2!A$2+Feuil2!A$3,0)</f>
        <v>0</v>
      </c>
      <c r="K34" s="12">
        <f t="shared" si="0"/>
        <v>0</v>
      </c>
      <c r="L34" s="7"/>
      <c r="M34" s="7"/>
      <c r="N34" s="12">
        <f>IF(G34+H34=0,0,IF(F34=Listes!$B$3,G34*(Feuil2!$A$14+Feuil2!$B$2+Feuil2!$D$2),(G34+H34)*(Feuil2!$A$14+Feuil2!$B$2+Feuil2!$D$2)))</f>
        <v>0</v>
      </c>
      <c r="O34" s="7"/>
      <c r="P34" s="7"/>
      <c r="Q34" s="12">
        <f t="shared" si="1"/>
        <v>0</v>
      </c>
      <c r="R34" s="12">
        <f t="shared" si="2"/>
        <v>0</v>
      </c>
      <c r="S34" s="12">
        <f t="shared" si="3"/>
        <v>0</v>
      </c>
      <c r="V34">
        <f>IF(F34=Listes!$B$3,VLOOKUP(Bâtiments!E34,Feuil2!$A$22:$B$31,2),VLOOKUP(Bâtiments!E34,Feuil2!$A$22:$D$31,4))</f>
        <v>0</v>
      </c>
      <c r="W34">
        <f>IF(F34=Listes!$B$3,G34*(Feuil2!$C$23+Feuil2!$B$2+Feuil2!$D$2),(Feuil2!$B$2+Feuil2!$D$2)*(Bâtiments!G34+Bâtiments!H34)+Bâtiments!G34*Feuil2!$E$24+Bâtiments!H34*Feuil2!$F$24)</f>
        <v>0</v>
      </c>
      <c r="X34">
        <f t="shared" si="4"/>
        <v>0</v>
      </c>
      <c r="Y34">
        <f t="shared" si="5"/>
        <v>0</v>
      </c>
    </row>
    <row r="35" spans="1:25" x14ac:dyDescent="0.25">
      <c r="A35" s="5"/>
      <c r="B35" s="5"/>
      <c r="C35" s="5"/>
      <c r="D35" s="5"/>
      <c r="E35" s="5"/>
      <c r="F35" s="5"/>
      <c r="G35" s="5"/>
      <c r="H35" s="21"/>
      <c r="I35" s="7"/>
      <c r="J35" s="12">
        <f>IF(E35&lt;&gt;0,((Feuil2!A$13+Feuil2!$C$2)*E35)+Feuil2!A$2+Feuil2!A$3,0)</f>
        <v>0</v>
      </c>
      <c r="K35" s="12">
        <f t="shared" si="0"/>
        <v>0</v>
      </c>
      <c r="L35" s="7"/>
      <c r="M35" s="7"/>
      <c r="N35" s="12">
        <f>IF(G35+H35=0,0,IF(F35=Listes!$B$3,G35*(Feuil2!$A$14+Feuil2!$B$2+Feuil2!$D$2),(G35+H35)*(Feuil2!$A$14+Feuil2!$B$2+Feuil2!$D$2)))</f>
        <v>0</v>
      </c>
      <c r="O35" s="7"/>
      <c r="P35" s="7"/>
      <c r="Q35" s="12">
        <f t="shared" si="1"/>
        <v>0</v>
      </c>
      <c r="R35" s="12">
        <f t="shared" si="2"/>
        <v>0</v>
      </c>
      <c r="S35" s="12">
        <f t="shared" si="3"/>
        <v>0</v>
      </c>
      <c r="V35">
        <f>IF(F35=Listes!$B$3,VLOOKUP(Bâtiments!E35,Feuil2!$A$22:$B$31,2),VLOOKUP(Bâtiments!E35,Feuil2!$A$22:$D$31,4))</f>
        <v>0</v>
      </c>
      <c r="W35">
        <f>IF(F35=Listes!$B$3,G35*(Feuil2!$C$23+Feuil2!$B$2+Feuil2!$D$2),(Feuil2!$B$2+Feuil2!$D$2)*(Bâtiments!G35+Bâtiments!H35)+Bâtiments!G35*Feuil2!$E$24+Bâtiments!H35*Feuil2!$F$24)</f>
        <v>0</v>
      </c>
      <c r="X35">
        <f t="shared" si="4"/>
        <v>0</v>
      </c>
      <c r="Y35">
        <f t="shared" si="5"/>
        <v>0</v>
      </c>
    </row>
    <row r="36" spans="1:25" x14ac:dyDescent="0.25">
      <c r="A36" s="5"/>
      <c r="B36" s="5"/>
      <c r="C36" s="5"/>
      <c r="D36" s="5"/>
      <c r="E36" s="5"/>
      <c r="F36" s="5"/>
      <c r="G36" s="5"/>
      <c r="H36" s="5"/>
      <c r="I36" s="7"/>
      <c r="J36" s="12">
        <f>IF(E36&lt;&gt;0,((Feuil2!A$13+Feuil2!$C$2)*E36)+Feuil2!A$2+Feuil2!A$3,0)</f>
        <v>0</v>
      </c>
      <c r="K36" s="12">
        <f t="shared" si="0"/>
        <v>0</v>
      </c>
      <c r="L36" s="7"/>
      <c r="M36" s="7"/>
      <c r="N36" s="12">
        <f>IF(G36+H36=0,0,IF(F36=Listes!$B$3,G36*(Feuil2!$A$14+Feuil2!$B$2+Feuil2!$D$2),(G36+H36)*(Feuil2!$A$14+Feuil2!$B$2+Feuil2!$D$2)))</f>
        <v>0</v>
      </c>
      <c r="O36" s="7"/>
      <c r="P36" s="7"/>
      <c r="Q36" s="12">
        <f t="shared" si="1"/>
        <v>0</v>
      </c>
      <c r="R36" s="12">
        <f t="shared" si="2"/>
        <v>0</v>
      </c>
      <c r="S36" s="12">
        <f t="shared" si="3"/>
        <v>0</v>
      </c>
      <c r="V36">
        <f>IF(F36=Listes!$B$3,VLOOKUP(Bâtiments!E36,Feuil2!$A$22:$B$31,2),VLOOKUP(Bâtiments!E36,Feuil2!$A$22:$D$31,4))</f>
        <v>0</v>
      </c>
      <c r="W36">
        <f>IF(F36=Listes!$B$3,G36*(Feuil2!$C$23+Feuil2!$B$2+Feuil2!$D$2),(Feuil2!$B$2+Feuil2!$D$2)*(Bâtiments!G36+Bâtiments!H36)+Bâtiments!G36*Feuil2!$E$24+Bâtiments!H36*Feuil2!$F$24)</f>
        <v>0</v>
      </c>
      <c r="X36">
        <f t="shared" si="4"/>
        <v>0</v>
      </c>
      <c r="Y36">
        <f t="shared" si="5"/>
        <v>0</v>
      </c>
    </row>
    <row r="37" spans="1:25" x14ac:dyDescent="0.25">
      <c r="A37" s="5"/>
      <c r="B37" s="5"/>
      <c r="C37" s="5"/>
      <c r="D37" s="5"/>
      <c r="E37" s="5"/>
      <c r="F37" s="5"/>
      <c r="G37" s="5"/>
      <c r="H37" s="21"/>
      <c r="I37" s="7"/>
      <c r="J37" s="12">
        <f>IF(E37&lt;&gt;0,((Feuil2!A$13+Feuil2!$C$2)*E37)+Feuil2!A$2+Feuil2!A$3,0)</f>
        <v>0</v>
      </c>
      <c r="K37" s="12">
        <f t="shared" si="0"/>
        <v>0</v>
      </c>
      <c r="L37" s="7"/>
      <c r="M37" s="7"/>
      <c r="N37" s="12">
        <f>IF(G37+H37=0,0,IF(F37=Listes!$B$3,G37*(Feuil2!$A$14+Feuil2!$B$2+Feuil2!$D$2),(G37+H37)*(Feuil2!$A$14+Feuil2!$B$2+Feuil2!$D$2)))</f>
        <v>0</v>
      </c>
      <c r="O37" s="7"/>
      <c r="P37" s="7"/>
      <c r="Q37" s="12">
        <f t="shared" si="1"/>
        <v>0</v>
      </c>
      <c r="R37" s="12">
        <f t="shared" si="2"/>
        <v>0</v>
      </c>
      <c r="S37" s="12">
        <f t="shared" si="3"/>
        <v>0</v>
      </c>
      <c r="V37">
        <f>IF(F37=Listes!$B$3,VLOOKUP(Bâtiments!E37,Feuil2!$A$22:$B$31,2),VLOOKUP(Bâtiments!E37,Feuil2!$A$22:$D$31,4))</f>
        <v>0</v>
      </c>
      <c r="W37">
        <f>IF(F37=Listes!$B$3,G37*(Feuil2!$C$23+Feuil2!$B$2+Feuil2!$D$2),(Feuil2!$B$2+Feuil2!$D$2)*(Bâtiments!G37+Bâtiments!H37)+Bâtiments!G37*Feuil2!$E$24+Bâtiments!H37*Feuil2!$F$24)</f>
        <v>0</v>
      </c>
      <c r="X37">
        <f t="shared" si="4"/>
        <v>0</v>
      </c>
      <c r="Y37">
        <f t="shared" si="5"/>
        <v>0</v>
      </c>
    </row>
    <row r="38" spans="1:25" x14ac:dyDescent="0.25">
      <c r="A38" s="5"/>
      <c r="B38" s="5"/>
      <c r="C38" s="5"/>
      <c r="D38" s="5"/>
      <c r="E38" s="5"/>
      <c r="F38" s="5"/>
      <c r="G38" s="5"/>
      <c r="H38" s="21"/>
      <c r="I38" s="7"/>
      <c r="J38" s="12">
        <f>IF(E38&lt;&gt;0,((Feuil2!A$13+Feuil2!$C$2)*E38)+Feuil2!A$2+Feuil2!A$3,0)</f>
        <v>0</v>
      </c>
      <c r="K38" s="12">
        <f t="shared" si="0"/>
        <v>0</v>
      </c>
      <c r="L38" s="7"/>
      <c r="M38" s="7"/>
      <c r="N38" s="12">
        <f>IF(G38+H38=0,0,IF(F38=Listes!$B$3,G38*(Feuil2!$A$14+Feuil2!$B$2+Feuil2!$D$2),(G38+H38)*(Feuil2!$A$14+Feuil2!$B$2+Feuil2!$D$2)))</f>
        <v>0</v>
      </c>
      <c r="O38" s="7"/>
      <c r="P38" s="7"/>
      <c r="Q38" s="12">
        <f t="shared" si="1"/>
        <v>0</v>
      </c>
      <c r="R38" s="12">
        <f t="shared" si="2"/>
        <v>0</v>
      </c>
      <c r="S38" s="12">
        <f t="shared" si="3"/>
        <v>0</v>
      </c>
      <c r="V38">
        <f>IF(F38=Listes!$B$3,VLOOKUP(Bâtiments!E38,Feuil2!$A$22:$B$31,2),VLOOKUP(Bâtiments!E38,Feuil2!$A$22:$D$31,4))</f>
        <v>0</v>
      </c>
      <c r="W38">
        <f>IF(F38=Listes!$B$3,G38*(Feuil2!$C$23+Feuil2!$B$2+Feuil2!$D$2),(Feuil2!$B$2+Feuil2!$D$2)*(Bâtiments!G38+Bâtiments!H38)+Bâtiments!G38*Feuil2!$E$24+Bâtiments!H38*Feuil2!$F$24)</f>
        <v>0</v>
      </c>
      <c r="X38">
        <f t="shared" si="4"/>
        <v>0</v>
      </c>
      <c r="Y38">
        <f t="shared" si="5"/>
        <v>0</v>
      </c>
    </row>
    <row r="39" spans="1:25" x14ac:dyDescent="0.25">
      <c r="A39" s="5"/>
      <c r="B39" s="5"/>
      <c r="C39" s="5"/>
      <c r="D39" s="5"/>
      <c r="E39" s="5"/>
      <c r="F39" s="5"/>
      <c r="G39" s="5"/>
      <c r="H39" s="21"/>
      <c r="I39" s="7"/>
      <c r="J39" s="12">
        <f>IF(E39&lt;&gt;0,((Feuil2!A$13+Feuil2!$C$2)*E39)+Feuil2!A$2+Feuil2!A$3,0)</f>
        <v>0</v>
      </c>
      <c r="K39" s="12">
        <f t="shared" si="0"/>
        <v>0</v>
      </c>
      <c r="L39" s="7"/>
      <c r="M39" s="7"/>
      <c r="N39" s="12">
        <f>IF(G39+H39=0,0,IF(F39=Listes!$B$3,G39*(Feuil2!$A$14+Feuil2!$B$2+Feuil2!$D$2),(G39+H39)*(Feuil2!$A$14+Feuil2!$B$2+Feuil2!$D$2)))</f>
        <v>0</v>
      </c>
      <c r="O39" s="7"/>
      <c r="P39" s="7"/>
      <c r="Q39" s="12">
        <f t="shared" si="1"/>
        <v>0</v>
      </c>
      <c r="R39" s="12">
        <f t="shared" si="2"/>
        <v>0</v>
      </c>
      <c r="S39" s="12">
        <f t="shared" si="3"/>
        <v>0</v>
      </c>
      <c r="V39">
        <f>IF(F39=Listes!$B$3,VLOOKUP(Bâtiments!E39,Feuil2!$A$22:$B$31,2),VLOOKUP(Bâtiments!E39,Feuil2!$A$22:$D$31,4))</f>
        <v>0</v>
      </c>
      <c r="W39">
        <f>IF(F39=Listes!$B$3,G39*(Feuil2!$C$23+Feuil2!$B$2+Feuil2!$D$2),(Feuil2!$B$2+Feuil2!$D$2)*(Bâtiments!G39+Bâtiments!H39)+Bâtiments!G39*Feuil2!$E$24+Bâtiments!H39*Feuil2!$F$24)</f>
        <v>0</v>
      </c>
      <c r="X39">
        <f t="shared" si="4"/>
        <v>0</v>
      </c>
      <c r="Y39">
        <f t="shared" si="5"/>
        <v>0</v>
      </c>
    </row>
    <row r="40" spans="1:25" x14ac:dyDescent="0.25">
      <c r="A40" s="5"/>
      <c r="B40" s="5"/>
      <c r="C40" s="5"/>
      <c r="D40" s="5"/>
      <c r="E40" s="5"/>
      <c r="F40" s="5"/>
      <c r="G40" s="5"/>
      <c r="H40" s="21"/>
      <c r="I40" s="7"/>
      <c r="J40" s="12">
        <f>IF(E40&lt;&gt;0,((Feuil2!A$13+Feuil2!$C$2)*E40)+Feuil2!A$2+Feuil2!A$3,0)</f>
        <v>0</v>
      </c>
      <c r="K40" s="12">
        <f t="shared" si="0"/>
        <v>0</v>
      </c>
      <c r="L40" s="7"/>
      <c r="M40" s="7"/>
      <c r="N40" s="12">
        <f>IF(G40+H40=0,0,IF(F40=Listes!$B$3,G40*(Feuil2!$A$14+Feuil2!$B$2+Feuil2!$D$2),(G40+H40)*(Feuil2!$A$14+Feuil2!$B$2+Feuil2!$D$2)))</f>
        <v>0</v>
      </c>
      <c r="O40" s="7"/>
      <c r="P40" s="7"/>
      <c r="Q40" s="12">
        <f t="shared" si="1"/>
        <v>0</v>
      </c>
      <c r="R40" s="12">
        <f t="shared" si="2"/>
        <v>0</v>
      </c>
      <c r="S40" s="12">
        <f t="shared" si="3"/>
        <v>0</v>
      </c>
      <c r="V40">
        <f>IF(F40=Listes!$B$3,VLOOKUP(Bâtiments!E40,Feuil2!$A$22:$B$31,2),VLOOKUP(Bâtiments!E40,Feuil2!$A$22:$D$31,4))</f>
        <v>0</v>
      </c>
      <c r="W40">
        <f>IF(F40=Listes!$B$3,G40*(Feuil2!$C$23+Feuil2!$B$2+Feuil2!$D$2),(Feuil2!$B$2+Feuil2!$D$2)*(Bâtiments!G40+Bâtiments!H40)+Bâtiments!G40*Feuil2!$E$24+Bâtiments!H40*Feuil2!$F$24)</f>
        <v>0</v>
      </c>
      <c r="X40">
        <f t="shared" si="4"/>
        <v>0</v>
      </c>
      <c r="Y40">
        <f t="shared" si="5"/>
        <v>0</v>
      </c>
    </row>
    <row r="41" spans="1:25" x14ac:dyDescent="0.25">
      <c r="A41" s="5"/>
      <c r="B41" s="5"/>
      <c r="C41" s="5"/>
      <c r="D41" s="5"/>
      <c r="E41" s="5"/>
      <c r="F41" s="5"/>
      <c r="G41" s="5"/>
      <c r="H41" s="5"/>
      <c r="I41" s="7"/>
      <c r="J41" s="12">
        <f>IF(E41&lt;&gt;0,((Feuil2!A$13+Feuil2!$C$2)*E41)+Feuil2!A$2+Feuil2!A$3,0)</f>
        <v>0</v>
      </c>
      <c r="K41" s="12">
        <f t="shared" si="0"/>
        <v>0</v>
      </c>
      <c r="L41" s="7"/>
      <c r="M41" s="7"/>
      <c r="N41" s="12">
        <f>IF(G41+H41=0,0,IF(F41=Listes!$B$3,G41*(Feuil2!$A$14+Feuil2!$B$2+Feuil2!$D$2),(G41+H41)*(Feuil2!$A$14+Feuil2!$B$2+Feuil2!$D$2)))</f>
        <v>0</v>
      </c>
      <c r="O41" s="7"/>
      <c r="P41" s="7"/>
      <c r="Q41" s="12">
        <f t="shared" si="1"/>
        <v>0</v>
      </c>
      <c r="R41" s="12">
        <f t="shared" si="2"/>
        <v>0</v>
      </c>
      <c r="S41" s="12">
        <f t="shared" si="3"/>
        <v>0</v>
      </c>
      <c r="V41">
        <f>IF(F41=Listes!$B$3,VLOOKUP(Bâtiments!E41,Feuil2!$A$22:$B$31,2),VLOOKUP(Bâtiments!E41,Feuil2!$A$22:$D$31,4))</f>
        <v>0</v>
      </c>
      <c r="W41">
        <f>IF(F41=Listes!$B$3,G41*(Feuil2!$C$23+Feuil2!$B$2+Feuil2!$D$2),(Feuil2!$B$2+Feuil2!$D$2)*(Bâtiments!G41+Bâtiments!H41)+Bâtiments!G41*Feuil2!$E$24+Bâtiments!H41*Feuil2!$F$24)</f>
        <v>0</v>
      </c>
      <c r="X41">
        <f t="shared" si="4"/>
        <v>0</v>
      </c>
      <c r="Y41">
        <f t="shared" si="5"/>
        <v>0</v>
      </c>
    </row>
    <row r="42" spans="1:25" x14ac:dyDescent="0.25">
      <c r="A42" s="5"/>
      <c r="B42" s="5"/>
      <c r="C42" s="20"/>
      <c r="D42" s="5"/>
      <c r="E42" s="5"/>
      <c r="F42" s="5"/>
      <c r="G42" s="5"/>
      <c r="H42" s="5"/>
      <c r="I42" s="7"/>
      <c r="J42" s="12">
        <f>IF(E42&lt;&gt;0,((Feuil2!A$13+Feuil2!$C$2)*E42)+Feuil2!A$2+Feuil2!A$3,0)</f>
        <v>0</v>
      </c>
      <c r="K42" s="12">
        <f t="shared" si="0"/>
        <v>0</v>
      </c>
      <c r="L42" s="7"/>
      <c r="M42" s="7"/>
      <c r="N42" s="12">
        <f>IF(G42+H42=0,0,IF(F42=Listes!$B$3,G42*(Feuil2!$A$14+Feuil2!$B$2+Feuil2!$D$2),(G42+H42)*(Feuil2!$A$14+Feuil2!$B$2+Feuil2!$D$2)))</f>
        <v>0</v>
      </c>
      <c r="O42" s="7"/>
      <c r="P42" s="7"/>
      <c r="Q42" s="12">
        <f t="shared" si="1"/>
        <v>0</v>
      </c>
      <c r="R42" s="12">
        <f t="shared" si="2"/>
        <v>0</v>
      </c>
      <c r="S42" s="12">
        <f t="shared" si="3"/>
        <v>0</v>
      </c>
      <c r="V42">
        <f>IF(F42=Listes!$B$3,VLOOKUP(Bâtiments!E42,Feuil2!$A$22:$B$31,2),VLOOKUP(Bâtiments!E42,Feuil2!$A$22:$D$31,4))</f>
        <v>0</v>
      </c>
      <c r="W42">
        <f>IF(F42=Listes!$B$3,G42*(Feuil2!$C$23+Feuil2!$B$2+Feuil2!$D$2),(Feuil2!$B$2+Feuil2!$D$2)*(Bâtiments!G42+Bâtiments!H42)+Bâtiments!G42*Feuil2!$E$24+Bâtiments!H42*Feuil2!$F$24)</f>
        <v>0</v>
      </c>
      <c r="X42">
        <f t="shared" si="4"/>
        <v>0</v>
      </c>
      <c r="Y42">
        <f t="shared" si="5"/>
        <v>0</v>
      </c>
    </row>
    <row r="43" spans="1:25" x14ac:dyDescent="0.25">
      <c r="A43" s="5"/>
      <c r="B43" s="5"/>
      <c r="C43" s="5"/>
      <c r="D43" s="5"/>
      <c r="E43" s="5"/>
      <c r="F43" s="5"/>
      <c r="G43" s="5"/>
      <c r="H43" s="21"/>
      <c r="I43" s="7"/>
      <c r="J43" s="12">
        <f>IF(E43&lt;&gt;0,((Feuil2!A$13+Feuil2!$C$2)*E43)+Feuil2!A$2+Feuil2!A$3,0)</f>
        <v>0</v>
      </c>
      <c r="K43" s="12">
        <f t="shared" si="0"/>
        <v>0</v>
      </c>
      <c r="L43" s="7"/>
      <c r="M43" s="7"/>
      <c r="N43" s="12">
        <f>IF(G43+H43=0,0,IF(F43=Listes!$B$3,G43*(Feuil2!$A$14+Feuil2!$B$2+Feuil2!$D$2),(G43+H43)*(Feuil2!$A$14+Feuil2!$B$2+Feuil2!$D$2)))</f>
        <v>0</v>
      </c>
      <c r="O43" s="7"/>
      <c r="P43" s="7"/>
      <c r="Q43" s="12">
        <f t="shared" si="1"/>
        <v>0</v>
      </c>
      <c r="R43" s="12">
        <f t="shared" si="2"/>
        <v>0</v>
      </c>
      <c r="S43" s="12">
        <f t="shared" si="3"/>
        <v>0</v>
      </c>
      <c r="V43">
        <f>IF(F43=Listes!$B$3,VLOOKUP(Bâtiments!E43,Feuil2!$A$22:$B$31,2),VLOOKUP(Bâtiments!E43,Feuil2!$A$22:$D$31,4))</f>
        <v>0</v>
      </c>
      <c r="W43">
        <f>IF(F43=Listes!$B$3,G43*(Feuil2!$C$23+Feuil2!$B$2+Feuil2!$D$2),(Feuil2!$B$2+Feuil2!$D$2)*(Bâtiments!G43+Bâtiments!H43)+Bâtiments!G43*Feuil2!$E$24+Bâtiments!H43*Feuil2!$F$24)</f>
        <v>0</v>
      </c>
      <c r="X43">
        <f t="shared" si="4"/>
        <v>0</v>
      </c>
      <c r="Y43">
        <f t="shared" si="5"/>
        <v>0</v>
      </c>
    </row>
    <row r="44" spans="1:25" x14ac:dyDescent="0.25">
      <c r="A44" s="5"/>
      <c r="B44" s="5"/>
      <c r="C44" s="5"/>
      <c r="D44" s="5"/>
      <c r="E44" s="5"/>
      <c r="F44" s="5"/>
      <c r="G44" s="5"/>
      <c r="H44" s="5"/>
      <c r="I44" s="7"/>
      <c r="J44" s="12">
        <f>IF(E44&lt;&gt;0,((Feuil2!A$13+Feuil2!$C$2)*E44)+Feuil2!A$2+Feuil2!A$3,0)</f>
        <v>0</v>
      </c>
      <c r="K44" s="12">
        <f t="shared" si="0"/>
        <v>0</v>
      </c>
      <c r="L44" s="7"/>
      <c r="M44" s="7"/>
      <c r="N44" s="12">
        <f>IF(G44+H44=0,0,IF(F44=Listes!$B$3,G44*(Feuil2!$A$14+Feuil2!$B$2+Feuil2!$D$2),(G44+H44)*(Feuil2!$A$14+Feuil2!$B$2+Feuil2!$D$2)))</f>
        <v>0</v>
      </c>
      <c r="O44" s="7"/>
      <c r="P44" s="7"/>
      <c r="Q44" s="12">
        <f t="shared" si="1"/>
        <v>0</v>
      </c>
      <c r="R44" s="12">
        <f t="shared" si="2"/>
        <v>0</v>
      </c>
      <c r="S44" s="12">
        <f t="shared" si="3"/>
        <v>0</v>
      </c>
      <c r="V44">
        <f>IF(F44=Listes!$B$3,VLOOKUP(Bâtiments!E44,Feuil2!$A$22:$B$31,2),VLOOKUP(Bâtiments!E44,Feuil2!$A$22:$D$31,4))</f>
        <v>0</v>
      </c>
      <c r="W44">
        <f>IF(F44=Listes!$B$3,G44*(Feuil2!$C$23+Feuil2!$B$2+Feuil2!$D$2),(Feuil2!$B$2+Feuil2!$D$2)*(Bâtiments!G44+Bâtiments!H44)+Bâtiments!G44*Feuil2!$E$24+Bâtiments!H44*Feuil2!$F$24)</f>
        <v>0</v>
      </c>
      <c r="X44">
        <f t="shared" si="4"/>
        <v>0</v>
      </c>
      <c r="Y44">
        <f t="shared" si="5"/>
        <v>0</v>
      </c>
    </row>
    <row r="45" spans="1:25" x14ac:dyDescent="0.25">
      <c r="A45" s="5"/>
      <c r="B45" s="5"/>
      <c r="C45" s="5"/>
      <c r="D45" s="5"/>
      <c r="E45" s="5"/>
      <c r="F45" s="5"/>
      <c r="G45" s="5"/>
      <c r="H45" s="21"/>
      <c r="I45" s="7"/>
      <c r="J45" s="12">
        <f>IF(E45&lt;&gt;0,((Feuil2!A$13+Feuil2!$C$2)*E45)+Feuil2!A$2+Feuil2!A$3,0)</f>
        <v>0</v>
      </c>
      <c r="K45" s="12">
        <f t="shared" si="0"/>
        <v>0</v>
      </c>
      <c r="L45" s="7"/>
      <c r="M45" s="7"/>
      <c r="N45" s="12">
        <f>IF(G45+H45=0,0,IF(F45=Listes!$B$3,G45*(Feuil2!$A$14+Feuil2!$B$2+Feuil2!$D$2),(G45+H45)*(Feuil2!$A$14+Feuil2!$B$2+Feuil2!$D$2)))</f>
        <v>0</v>
      </c>
      <c r="O45" s="7"/>
      <c r="P45" s="7"/>
      <c r="Q45" s="12">
        <f t="shared" si="1"/>
        <v>0</v>
      </c>
      <c r="R45" s="12">
        <f t="shared" si="2"/>
        <v>0</v>
      </c>
      <c r="S45" s="12">
        <f t="shared" si="3"/>
        <v>0</v>
      </c>
      <c r="V45">
        <f>IF(F45=Listes!$B$3,VLOOKUP(Bâtiments!E45,Feuil2!$A$22:$B$31,2),VLOOKUP(Bâtiments!E45,Feuil2!$A$22:$D$31,4))</f>
        <v>0</v>
      </c>
      <c r="W45">
        <f>IF(F45=Listes!$B$3,G45*(Feuil2!$C$23+Feuil2!$B$2+Feuil2!$D$2),(Feuil2!$B$2+Feuil2!$D$2)*(Bâtiments!G45+Bâtiments!H45)+Bâtiments!G45*Feuil2!$E$24+Bâtiments!H45*Feuil2!$F$24)</f>
        <v>0</v>
      </c>
      <c r="X45">
        <f t="shared" si="4"/>
        <v>0</v>
      </c>
      <c r="Y45">
        <f t="shared" si="5"/>
        <v>0</v>
      </c>
    </row>
    <row r="46" spans="1:25" x14ac:dyDescent="0.25">
      <c r="A46" s="5"/>
      <c r="B46" s="5"/>
      <c r="C46" s="5"/>
      <c r="D46" s="5"/>
      <c r="E46" s="5"/>
      <c r="F46" s="5"/>
      <c r="G46" s="5"/>
      <c r="H46" s="21"/>
      <c r="I46" s="7"/>
      <c r="J46" s="12">
        <f>IF(E46&lt;&gt;0,((Feuil2!A$13+Feuil2!$C$2)*E46)+Feuil2!A$2+Feuil2!A$3,0)</f>
        <v>0</v>
      </c>
      <c r="K46" s="12">
        <f t="shared" si="0"/>
        <v>0</v>
      </c>
      <c r="L46" s="7"/>
      <c r="M46" s="7"/>
      <c r="N46" s="12">
        <f>IF(G46+H46=0,0,IF(F46=Listes!$B$3,G46*(Feuil2!$A$14+Feuil2!$B$2+Feuil2!$D$2),(G46+H46)*(Feuil2!$A$14+Feuil2!$B$2+Feuil2!$D$2)))</f>
        <v>0</v>
      </c>
      <c r="O46" s="7"/>
      <c r="P46" s="7"/>
      <c r="Q46" s="12">
        <f t="shared" si="1"/>
        <v>0</v>
      </c>
      <c r="R46" s="12">
        <f t="shared" si="2"/>
        <v>0</v>
      </c>
      <c r="S46" s="12">
        <f t="shared" si="3"/>
        <v>0</v>
      </c>
      <c r="V46">
        <f>IF(F46=Listes!$B$3,VLOOKUP(Bâtiments!E46,Feuil2!$A$22:$B$31,2),VLOOKUP(Bâtiments!E46,Feuil2!$A$22:$D$31,4))</f>
        <v>0</v>
      </c>
      <c r="W46">
        <f>IF(F46=Listes!$B$3,G46*(Feuil2!$C$23+Feuil2!$B$2+Feuil2!$D$2),(Feuil2!$B$2+Feuil2!$D$2)*(Bâtiments!G46+Bâtiments!H46)+Bâtiments!G46*Feuil2!$E$24+Bâtiments!H46*Feuil2!$F$24)</f>
        <v>0</v>
      </c>
      <c r="X46">
        <f t="shared" si="4"/>
        <v>0</v>
      </c>
      <c r="Y46">
        <f t="shared" si="5"/>
        <v>0</v>
      </c>
    </row>
    <row r="47" spans="1:25" x14ac:dyDescent="0.25">
      <c r="A47" s="5"/>
      <c r="B47" s="5"/>
      <c r="C47" s="5"/>
      <c r="D47" s="5"/>
      <c r="E47" s="5"/>
      <c r="F47" s="5"/>
      <c r="G47" s="5"/>
      <c r="H47" s="21"/>
      <c r="I47" s="7"/>
      <c r="J47" s="12">
        <f>IF(E47&lt;&gt;0,((Feuil2!A$13+Feuil2!$C$2)*E47)+Feuil2!A$2+Feuil2!A$3,0)</f>
        <v>0</v>
      </c>
      <c r="K47" s="12">
        <f t="shared" si="0"/>
        <v>0</v>
      </c>
      <c r="L47" s="7"/>
      <c r="M47" s="7"/>
      <c r="N47" s="12">
        <f>IF(G47+H47=0,0,IF(F47=Listes!$B$3,G47*(Feuil2!$A$14+Feuil2!$B$2+Feuil2!$D$2),(G47+H47)*(Feuil2!$A$14+Feuil2!$B$2+Feuil2!$D$2)))</f>
        <v>0</v>
      </c>
      <c r="O47" s="7"/>
      <c r="P47" s="7"/>
      <c r="Q47" s="12">
        <f t="shared" si="1"/>
        <v>0</v>
      </c>
      <c r="R47" s="12">
        <f t="shared" si="2"/>
        <v>0</v>
      </c>
      <c r="S47" s="12">
        <f t="shared" si="3"/>
        <v>0</v>
      </c>
      <c r="V47">
        <f>IF(F47=Listes!$B$3,VLOOKUP(Bâtiments!E47,Feuil2!$A$22:$B$31,2),VLOOKUP(Bâtiments!E47,Feuil2!$A$22:$D$31,4))</f>
        <v>0</v>
      </c>
      <c r="W47">
        <f>IF(F47=Listes!$B$3,G47*(Feuil2!$C$23+Feuil2!$B$2+Feuil2!$D$2),(Feuil2!$B$2+Feuil2!$D$2)*(Bâtiments!G47+Bâtiments!H47)+Bâtiments!G47*Feuil2!$E$24+Bâtiments!H47*Feuil2!$F$24)</f>
        <v>0</v>
      </c>
      <c r="X47">
        <f t="shared" si="4"/>
        <v>0</v>
      </c>
      <c r="Y47">
        <f t="shared" si="5"/>
        <v>0</v>
      </c>
    </row>
    <row r="48" spans="1:25" x14ac:dyDescent="0.25">
      <c r="A48" s="5"/>
      <c r="B48" s="5"/>
      <c r="C48" s="5"/>
      <c r="D48" s="5"/>
      <c r="E48" s="5"/>
      <c r="F48" s="5"/>
      <c r="G48" s="5"/>
      <c r="H48" s="5"/>
      <c r="I48" s="7"/>
      <c r="J48" s="12">
        <f>IF(E48&lt;&gt;0,((Feuil2!A$13+Feuil2!$C$2)*E48)+Feuil2!A$2+Feuil2!A$3,0)</f>
        <v>0</v>
      </c>
      <c r="K48" s="12">
        <f t="shared" si="0"/>
        <v>0</v>
      </c>
      <c r="L48" s="7"/>
      <c r="M48" s="7"/>
      <c r="N48" s="12">
        <f>IF(G48+H48=0,0,IF(F48=Listes!$B$3,G48*(Feuil2!$A$14+Feuil2!$B$2+Feuil2!$D$2),(G48+H48)*(Feuil2!$A$14+Feuil2!$B$2+Feuil2!$D$2)))</f>
        <v>0</v>
      </c>
      <c r="O48" s="7"/>
      <c r="P48" s="7"/>
      <c r="Q48" s="12">
        <f t="shared" si="1"/>
        <v>0</v>
      </c>
      <c r="R48" s="12">
        <f t="shared" si="2"/>
        <v>0</v>
      </c>
      <c r="S48" s="12">
        <f t="shared" si="3"/>
        <v>0</v>
      </c>
      <c r="V48">
        <f>IF(F48=Listes!$B$3,VLOOKUP(Bâtiments!E48,Feuil2!$A$22:$B$31,2),VLOOKUP(Bâtiments!E48,Feuil2!$A$22:$D$31,4))</f>
        <v>0</v>
      </c>
      <c r="W48">
        <f>IF(F48=Listes!$B$3,G48*(Feuil2!$C$23+Feuil2!$B$2+Feuil2!$D$2),(Feuil2!$B$2+Feuil2!$D$2)*(Bâtiments!G48+Bâtiments!H48)+Bâtiments!G48*Feuil2!$E$24+Bâtiments!H48*Feuil2!$F$24)</f>
        <v>0</v>
      </c>
      <c r="X48">
        <f t="shared" si="4"/>
        <v>0</v>
      </c>
      <c r="Y48">
        <f t="shared" si="5"/>
        <v>0</v>
      </c>
    </row>
    <row r="49" spans="1:25" x14ac:dyDescent="0.25">
      <c r="A49" s="5"/>
      <c r="B49" s="5"/>
      <c r="C49" s="5"/>
      <c r="D49" s="5"/>
      <c r="E49" s="5"/>
      <c r="F49" s="5"/>
      <c r="G49" s="5"/>
      <c r="H49" s="5"/>
      <c r="I49" s="7"/>
      <c r="J49" s="12">
        <f>IF(E49&lt;&gt;0,((Feuil2!A$13+Feuil2!$C$2)*E49)+Feuil2!A$2+Feuil2!A$3,0)</f>
        <v>0</v>
      </c>
      <c r="K49" s="12">
        <f t="shared" si="0"/>
        <v>0</v>
      </c>
      <c r="L49" s="7"/>
      <c r="M49" s="7"/>
      <c r="N49" s="12">
        <f>IF(G49+H49=0,0,IF(F49=Listes!$B$3,G49*(Feuil2!$A$14+Feuil2!$B$2+Feuil2!$D$2),(G49+H49)*(Feuil2!$A$14+Feuil2!$B$2+Feuil2!$D$2)))</f>
        <v>0</v>
      </c>
      <c r="O49" s="7"/>
      <c r="P49" s="7"/>
      <c r="Q49" s="12">
        <f t="shared" si="1"/>
        <v>0</v>
      </c>
      <c r="R49" s="12">
        <f t="shared" si="2"/>
        <v>0</v>
      </c>
      <c r="S49" s="12">
        <f t="shared" si="3"/>
        <v>0</v>
      </c>
      <c r="V49">
        <f>IF(F49=Listes!$B$3,VLOOKUP(Bâtiments!E49,Feuil2!$A$22:$B$31,2),VLOOKUP(Bâtiments!E49,Feuil2!$A$22:$D$31,4))</f>
        <v>0</v>
      </c>
      <c r="W49">
        <f>IF(F49=Listes!$B$3,G49*(Feuil2!$C$23+Feuil2!$B$2+Feuil2!$D$2),(Feuil2!$B$2+Feuil2!$D$2)*(Bâtiments!G49+Bâtiments!H49)+Bâtiments!G49*Feuil2!$E$24+Bâtiments!H49*Feuil2!$F$24)</f>
        <v>0</v>
      </c>
      <c r="X49">
        <f t="shared" si="4"/>
        <v>0</v>
      </c>
      <c r="Y49">
        <f t="shared" si="5"/>
        <v>0</v>
      </c>
    </row>
    <row r="50" spans="1:25" x14ac:dyDescent="0.25">
      <c r="A50" s="5"/>
      <c r="B50" s="5"/>
      <c r="C50" s="5"/>
      <c r="D50" s="5"/>
      <c r="E50" s="5"/>
      <c r="F50" s="5"/>
      <c r="G50" s="5"/>
      <c r="H50" s="21"/>
      <c r="I50" s="7"/>
      <c r="J50" s="12">
        <f>IF(E50&lt;&gt;0,((Feuil2!A$13+Feuil2!$C$2)*E50)+Feuil2!A$2+Feuil2!A$3,0)</f>
        <v>0</v>
      </c>
      <c r="K50" s="12">
        <f t="shared" si="0"/>
        <v>0</v>
      </c>
      <c r="L50" s="7"/>
      <c r="M50" s="7"/>
      <c r="N50" s="12">
        <f>IF(G50+H50=0,0,IF(F50=Listes!$B$3,G50*(Feuil2!$A$14+Feuil2!$B$2+Feuil2!$D$2),(G50+H50)*(Feuil2!$A$14+Feuil2!$B$2+Feuil2!$D$2)))</f>
        <v>0</v>
      </c>
      <c r="O50" s="7"/>
      <c r="P50" s="7"/>
      <c r="Q50" s="12">
        <f t="shared" si="1"/>
        <v>0</v>
      </c>
      <c r="R50" s="12">
        <f t="shared" si="2"/>
        <v>0</v>
      </c>
      <c r="S50" s="12">
        <f t="shared" si="3"/>
        <v>0</v>
      </c>
      <c r="V50">
        <f>IF(F50=Listes!$B$3,VLOOKUP(Bâtiments!E50,Feuil2!$A$22:$B$31,2),VLOOKUP(Bâtiments!E50,Feuil2!$A$22:$D$31,4))</f>
        <v>0</v>
      </c>
      <c r="W50">
        <f>IF(F50=Listes!$B$3,G50*(Feuil2!$C$23+Feuil2!$B$2+Feuil2!$D$2),(Feuil2!$B$2+Feuil2!$D$2)*(Bâtiments!G50+Bâtiments!H50)+Bâtiments!G50*Feuil2!$E$24+Bâtiments!H50*Feuil2!$F$24)</f>
        <v>0</v>
      </c>
      <c r="X50">
        <f t="shared" si="4"/>
        <v>0</v>
      </c>
      <c r="Y50">
        <f t="shared" si="5"/>
        <v>0</v>
      </c>
    </row>
    <row r="51" spans="1:25" x14ac:dyDescent="0.25">
      <c r="A51" s="5"/>
      <c r="B51" s="5"/>
      <c r="C51" s="5"/>
      <c r="D51" s="5"/>
      <c r="E51" s="5"/>
      <c r="F51" s="5"/>
      <c r="G51" s="5"/>
      <c r="H51" s="21"/>
      <c r="I51" s="7"/>
      <c r="J51" s="12">
        <f>IF(E51&lt;&gt;0,((Feuil2!A$13+Feuil2!$C$2)*E51)+Feuil2!A$2+Feuil2!A$3,0)</f>
        <v>0</v>
      </c>
      <c r="K51" s="12">
        <f t="shared" si="0"/>
        <v>0</v>
      </c>
      <c r="L51" s="7"/>
      <c r="M51" s="7"/>
      <c r="N51" s="12">
        <f>IF(G51+H51=0,0,IF(F51=Listes!$B$3,G51*(Feuil2!$A$14+Feuil2!$B$2+Feuil2!$D$2),(G51+H51)*(Feuil2!$A$14+Feuil2!$B$2+Feuil2!$D$2)))</f>
        <v>0</v>
      </c>
      <c r="O51" s="7"/>
      <c r="P51" s="7"/>
      <c r="Q51" s="12">
        <f t="shared" si="1"/>
        <v>0</v>
      </c>
      <c r="R51" s="12">
        <f t="shared" si="2"/>
        <v>0</v>
      </c>
      <c r="S51" s="12">
        <f t="shared" si="3"/>
        <v>0</v>
      </c>
      <c r="V51">
        <f>IF(F51=Listes!$B$3,VLOOKUP(Bâtiments!E51,Feuil2!$A$22:$B$31,2),VLOOKUP(Bâtiments!E51,Feuil2!$A$22:$D$31,4))</f>
        <v>0</v>
      </c>
      <c r="W51">
        <f>IF(F51=Listes!$B$3,G51*(Feuil2!$C$23+Feuil2!$B$2+Feuil2!$D$2),(Feuil2!$B$2+Feuil2!$D$2)*(Bâtiments!G51+Bâtiments!H51)+Bâtiments!G51*Feuil2!$E$24+Bâtiments!H51*Feuil2!$F$24)</f>
        <v>0</v>
      </c>
      <c r="X51">
        <f t="shared" si="4"/>
        <v>0</v>
      </c>
      <c r="Y51">
        <f t="shared" si="5"/>
        <v>0</v>
      </c>
    </row>
    <row r="52" spans="1:25" x14ac:dyDescent="0.25">
      <c r="A52" s="5"/>
      <c r="B52" s="5"/>
      <c r="C52" s="5"/>
      <c r="D52" s="5"/>
      <c r="E52" s="5"/>
      <c r="F52" s="5"/>
      <c r="G52" s="5"/>
      <c r="H52" s="5"/>
      <c r="I52" s="7"/>
      <c r="J52" s="12">
        <f>IF(E52&lt;&gt;0,((Feuil2!A$13+Feuil2!$C$2)*E52)+Feuil2!A$2+Feuil2!A$3,0)</f>
        <v>0</v>
      </c>
      <c r="K52" s="12">
        <f t="shared" si="0"/>
        <v>0</v>
      </c>
      <c r="L52" s="7"/>
      <c r="M52" s="7"/>
      <c r="N52" s="12">
        <f>IF(G52+H52=0,0,IF(F52=Listes!$B$3,G52*(Feuil2!$A$14+Feuil2!$B$2+Feuil2!$D$2),(G52+H52)*(Feuil2!$A$14+Feuil2!$B$2+Feuil2!$D$2)))</f>
        <v>0</v>
      </c>
      <c r="O52" s="7"/>
      <c r="P52" s="7"/>
      <c r="Q52" s="12">
        <f t="shared" si="1"/>
        <v>0</v>
      </c>
      <c r="R52" s="12">
        <f t="shared" si="2"/>
        <v>0</v>
      </c>
      <c r="S52" s="12">
        <f t="shared" si="3"/>
        <v>0</v>
      </c>
      <c r="V52">
        <f>IF(F52=Listes!$B$3,VLOOKUP(Bâtiments!E52,Feuil2!$A$22:$B$31,2),VLOOKUP(Bâtiments!E52,Feuil2!$A$22:$D$31,4))</f>
        <v>0</v>
      </c>
      <c r="W52">
        <f>IF(F52=Listes!$B$3,G52*(Feuil2!$C$23+Feuil2!$B$2+Feuil2!$D$2),(Feuil2!$B$2+Feuil2!$D$2)*(Bâtiments!G52+Bâtiments!H52)+Bâtiments!G52*Feuil2!$E$24+Bâtiments!H52*Feuil2!$F$24)</f>
        <v>0</v>
      </c>
      <c r="X52">
        <f t="shared" si="4"/>
        <v>0</v>
      </c>
      <c r="Y52">
        <f t="shared" si="5"/>
        <v>0</v>
      </c>
    </row>
    <row r="53" spans="1:25" x14ac:dyDescent="0.25">
      <c r="A53" s="5"/>
      <c r="B53" s="5"/>
      <c r="C53" s="5"/>
      <c r="D53" s="5"/>
      <c r="E53" s="5"/>
      <c r="F53" s="5"/>
      <c r="G53" s="5"/>
      <c r="H53" s="5"/>
      <c r="I53" s="7"/>
      <c r="J53" s="12">
        <f>IF(E53&lt;&gt;0,((Feuil2!A$13+Feuil2!$C$2)*E53)+Feuil2!A$2+Feuil2!A$3,0)</f>
        <v>0</v>
      </c>
      <c r="K53" s="12">
        <f t="shared" si="0"/>
        <v>0</v>
      </c>
      <c r="L53" s="7"/>
      <c r="M53" s="7"/>
      <c r="N53" s="12">
        <f>IF(G53+H53=0,0,IF(F53=Listes!$B$3,G53*(Feuil2!$A$14+Feuil2!$B$2+Feuil2!$D$2),(G53+H53)*(Feuil2!$A$14+Feuil2!$B$2+Feuil2!$D$2)))</f>
        <v>0</v>
      </c>
      <c r="O53" s="7"/>
      <c r="P53" s="7"/>
      <c r="Q53" s="12">
        <f t="shared" si="1"/>
        <v>0</v>
      </c>
      <c r="R53" s="12">
        <f t="shared" si="2"/>
        <v>0</v>
      </c>
      <c r="S53" s="12">
        <f t="shared" si="3"/>
        <v>0</v>
      </c>
      <c r="V53">
        <f>IF(F53=Listes!$B$3,VLOOKUP(Bâtiments!E53,Feuil2!$A$22:$B$31,2),VLOOKUP(Bâtiments!E53,Feuil2!$A$22:$D$31,4))</f>
        <v>0</v>
      </c>
      <c r="W53">
        <f>IF(F53=Listes!$B$3,G53*(Feuil2!$C$23+Feuil2!$B$2+Feuil2!$D$2),(Feuil2!$B$2+Feuil2!$D$2)*(Bâtiments!G53+Bâtiments!H53)+Bâtiments!G53*Feuil2!$E$24+Bâtiments!H53*Feuil2!$F$24)</f>
        <v>0</v>
      </c>
      <c r="X53">
        <f t="shared" si="4"/>
        <v>0</v>
      </c>
      <c r="Y53">
        <f t="shared" si="5"/>
        <v>0</v>
      </c>
    </row>
    <row r="54" spans="1:25" x14ac:dyDescent="0.25">
      <c r="A54" s="5"/>
      <c r="B54" s="5"/>
      <c r="C54" s="5"/>
      <c r="D54" s="5"/>
      <c r="E54" s="5"/>
      <c r="F54" s="5"/>
      <c r="G54" s="5"/>
      <c r="H54" s="5"/>
      <c r="I54" s="7"/>
      <c r="J54" s="12">
        <f>IF(E54&lt;&gt;0,((Feuil2!A$13+Feuil2!$C$2)*E54)+Feuil2!A$2+Feuil2!A$3,0)</f>
        <v>0</v>
      </c>
      <c r="K54" s="12">
        <f t="shared" si="0"/>
        <v>0</v>
      </c>
      <c r="L54" s="7"/>
      <c r="M54" s="7"/>
      <c r="N54" s="12">
        <f>IF(G54+H54=0,0,IF(F54=Listes!$B$3,G54*(Feuil2!$A$14+Feuil2!$B$2+Feuil2!$D$2),(G54+H54)*(Feuil2!$A$14+Feuil2!$B$2+Feuil2!$D$2)))</f>
        <v>0</v>
      </c>
      <c r="O54" s="7"/>
      <c r="P54" s="7"/>
      <c r="Q54" s="12">
        <f t="shared" si="1"/>
        <v>0</v>
      </c>
      <c r="R54" s="12">
        <f t="shared" si="2"/>
        <v>0</v>
      </c>
      <c r="S54" s="12">
        <f t="shared" si="3"/>
        <v>0</v>
      </c>
      <c r="V54">
        <f>IF(F54=Listes!$B$3,VLOOKUP(Bâtiments!E54,Feuil2!$A$22:$B$31,2),VLOOKUP(Bâtiments!E54,Feuil2!$A$22:$D$31,4))</f>
        <v>0</v>
      </c>
      <c r="W54">
        <f>IF(F54=Listes!$B$3,G54*(Feuil2!$C$23+Feuil2!$B$2+Feuil2!$D$2),(Feuil2!$B$2+Feuil2!$D$2)*(Bâtiments!G54+Bâtiments!H54)+Bâtiments!G54*Feuil2!$E$24+Bâtiments!H54*Feuil2!$F$24)</f>
        <v>0</v>
      </c>
      <c r="X54">
        <f t="shared" si="4"/>
        <v>0</v>
      </c>
      <c r="Y54">
        <f t="shared" si="5"/>
        <v>0</v>
      </c>
    </row>
    <row r="55" spans="1:25" x14ac:dyDescent="0.25">
      <c r="A55" s="5"/>
      <c r="B55" s="5"/>
      <c r="C55" s="5"/>
      <c r="D55" s="5"/>
      <c r="E55" s="5"/>
      <c r="F55" s="5"/>
      <c r="G55" s="5"/>
      <c r="H55" s="5"/>
      <c r="I55" s="7"/>
      <c r="J55" s="12">
        <f>IF(E55&lt;&gt;0,((Feuil2!A$13+Feuil2!$C$2)*E55)+Feuil2!A$2+Feuil2!A$3,0)</f>
        <v>0</v>
      </c>
      <c r="K55" s="12">
        <f t="shared" si="0"/>
        <v>0</v>
      </c>
      <c r="L55" s="7"/>
      <c r="M55" s="7"/>
      <c r="N55" s="12">
        <f>IF(G55+H55=0,0,IF(F55=Listes!$B$3,G55*(Feuil2!$A$14+Feuil2!$B$2+Feuil2!$D$2),(G55+H55)*(Feuil2!$A$14+Feuil2!$B$2+Feuil2!$D$2)))</f>
        <v>0</v>
      </c>
      <c r="O55" s="7"/>
      <c r="P55" s="7"/>
      <c r="Q55" s="12">
        <f t="shared" si="1"/>
        <v>0</v>
      </c>
      <c r="R55" s="12">
        <f t="shared" si="2"/>
        <v>0</v>
      </c>
      <c r="S55" s="12">
        <f t="shared" si="3"/>
        <v>0</v>
      </c>
      <c r="V55">
        <f>IF(F55=Listes!$B$3,VLOOKUP(Bâtiments!E55,Feuil2!$A$22:$B$31,2),VLOOKUP(Bâtiments!E55,Feuil2!$A$22:$D$31,4))</f>
        <v>0</v>
      </c>
      <c r="W55">
        <f>IF(F55=Listes!$B$3,G55*(Feuil2!$C$23+Feuil2!$B$2+Feuil2!$D$2),(Feuil2!$B$2+Feuil2!$D$2)*(Bâtiments!G55+Bâtiments!H55)+Bâtiments!G55*Feuil2!$E$24+Bâtiments!H55*Feuil2!$F$24)</f>
        <v>0</v>
      </c>
      <c r="X55">
        <f t="shared" si="4"/>
        <v>0</v>
      </c>
      <c r="Y55">
        <f t="shared" si="5"/>
        <v>0</v>
      </c>
    </row>
    <row r="56" spans="1:25" x14ac:dyDescent="0.25">
      <c r="A56" s="5"/>
      <c r="B56" s="5"/>
      <c r="C56" s="5"/>
      <c r="D56" s="5"/>
      <c r="E56" s="5"/>
      <c r="F56" s="5"/>
      <c r="G56" s="5"/>
      <c r="H56" s="5"/>
      <c r="I56" s="7"/>
      <c r="J56" s="12">
        <f>IF(E56&lt;&gt;0,((Feuil2!A$13+Feuil2!$C$2)*E56)+Feuil2!A$2+Feuil2!A$3,0)</f>
        <v>0</v>
      </c>
      <c r="K56" s="12">
        <f t="shared" si="0"/>
        <v>0</v>
      </c>
      <c r="L56" s="7"/>
      <c r="M56" s="7"/>
      <c r="N56" s="12">
        <f>IF(G56+H56=0,0,IF(F56=Listes!$B$3,G56*(Feuil2!$A$14+Feuil2!$B$2+Feuil2!$D$2),(G56+H56)*(Feuil2!$A$14+Feuil2!$B$2+Feuil2!$D$2)))</f>
        <v>0</v>
      </c>
      <c r="O56" s="7"/>
      <c r="P56" s="7"/>
      <c r="Q56" s="12">
        <f t="shared" si="1"/>
        <v>0</v>
      </c>
      <c r="R56" s="12">
        <f t="shared" si="2"/>
        <v>0</v>
      </c>
      <c r="S56" s="12">
        <f t="shared" si="3"/>
        <v>0</v>
      </c>
      <c r="V56">
        <f>IF(F56=Listes!$B$3,VLOOKUP(Bâtiments!E56,Feuil2!$A$22:$B$31,2),VLOOKUP(Bâtiments!E56,Feuil2!$A$22:$D$31,4))</f>
        <v>0</v>
      </c>
      <c r="W56">
        <f>IF(F56=Listes!$B$3,G56*(Feuil2!$C$23+Feuil2!$B$2+Feuil2!$D$2),(Feuil2!$B$2+Feuil2!$D$2)*(Bâtiments!G56+Bâtiments!H56)+Bâtiments!G56*Feuil2!$E$24+Bâtiments!H56*Feuil2!$F$24)</f>
        <v>0</v>
      </c>
      <c r="X56">
        <f t="shared" si="4"/>
        <v>0</v>
      </c>
      <c r="Y56">
        <f t="shared" si="5"/>
        <v>0</v>
      </c>
    </row>
    <row r="57" spans="1:25" x14ac:dyDescent="0.25">
      <c r="A57" s="5"/>
      <c r="B57" s="5"/>
      <c r="C57" s="5"/>
      <c r="D57" s="5"/>
      <c r="E57" s="5"/>
      <c r="F57" s="5"/>
      <c r="G57" s="5"/>
      <c r="H57" s="5"/>
      <c r="I57" s="7"/>
      <c r="J57" s="12">
        <f>IF(E57&lt;&gt;0,((Feuil2!A$13+Feuil2!$C$2)*E57)+Feuil2!A$2+Feuil2!A$3,0)</f>
        <v>0</v>
      </c>
      <c r="K57" s="12">
        <f t="shared" si="0"/>
        <v>0</v>
      </c>
      <c r="L57" s="7"/>
      <c r="M57" s="7"/>
      <c r="N57" s="12">
        <f>IF(G57+H57=0,0,IF(F57=Listes!$B$3,G57*(Feuil2!$A$14+Feuil2!$B$2+Feuil2!$D$2),(G57+H57)*(Feuil2!$A$14+Feuil2!$B$2+Feuil2!$D$2)))</f>
        <v>0</v>
      </c>
      <c r="O57" s="7"/>
      <c r="P57" s="7"/>
      <c r="Q57" s="12">
        <f t="shared" si="1"/>
        <v>0</v>
      </c>
      <c r="R57" s="12">
        <f t="shared" si="2"/>
        <v>0</v>
      </c>
      <c r="S57" s="12">
        <f t="shared" si="3"/>
        <v>0</v>
      </c>
      <c r="V57">
        <f>IF(F57=Listes!$B$3,VLOOKUP(Bâtiments!E57,Feuil2!$A$22:$B$31,2),VLOOKUP(Bâtiments!E57,Feuil2!$A$22:$D$31,4))</f>
        <v>0</v>
      </c>
      <c r="W57">
        <f>IF(F57=Listes!$B$3,G57*(Feuil2!$C$23+Feuil2!$B$2+Feuil2!$D$2),(Feuil2!$B$2+Feuil2!$D$2)*(Bâtiments!G57+Bâtiments!H57)+Bâtiments!G57*Feuil2!$E$24+Bâtiments!H57*Feuil2!$F$24)</f>
        <v>0</v>
      </c>
      <c r="X57">
        <f t="shared" si="4"/>
        <v>0</v>
      </c>
      <c r="Y57">
        <f t="shared" si="5"/>
        <v>0</v>
      </c>
    </row>
    <row r="58" spans="1:25" x14ac:dyDescent="0.25">
      <c r="A58" s="5"/>
      <c r="B58" s="5"/>
      <c r="C58" s="5"/>
      <c r="D58" s="5"/>
      <c r="E58" s="5"/>
      <c r="F58" s="5"/>
      <c r="G58" s="5"/>
      <c r="H58" s="5"/>
      <c r="I58" s="7"/>
      <c r="J58" s="12">
        <f>IF(E58&lt;&gt;0,((Feuil2!A$13+Feuil2!$C$2)*E58)+Feuil2!A$2+Feuil2!A$3,0)</f>
        <v>0</v>
      </c>
      <c r="K58" s="12">
        <f t="shared" si="0"/>
        <v>0</v>
      </c>
      <c r="L58" s="7"/>
      <c r="M58" s="7"/>
      <c r="N58" s="12">
        <f>IF(G58+H58=0,0,IF(F58=Listes!$B$3,G58*(Feuil2!$A$14+Feuil2!$B$2+Feuil2!$D$2),(G58+H58)*(Feuil2!$A$14+Feuil2!$B$2+Feuil2!$D$2)))</f>
        <v>0</v>
      </c>
      <c r="O58" s="7"/>
      <c r="P58" s="7"/>
      <c r="Q58" s="12">
        <f t="shared" si="1"/>
        <v>0</v>
      </c>
      <c r="R58" s="12">
        <f t="shared" si="2"/>
        <v>0</v>
      </c>
      <c r="S58" s="12">
        <f t="shared" si="3"/>
        <v>0</v>
      </c>
      <c r="V58">
        <f>IF(F58=Listes!$B$3,VLOOKUP(Bâtiments!E58,Feuil2!$A$22:$B$31,2),VLOOKUP(Bâtiments!E58,Feuil2!$A$22:$D$31,4))</f>
        <v>0</v>
      </c>
      <c r="W58">
        <f>IF(F58=Listes!$B$3,G58*(Feuil2!$C$23+Feuil2!$B$2+Feuil2!$D$2),(Feuil2!$B$2+Feuil2!$D$2)*(Bâtiments!G58+Bâtiments!H58)+Bâtiments!G58*Feuil2!$E$24+Bâtiments!H58*Feuil2!$F$24)</f>
        <v>0</v>
      </c>
      <c r="X58">
        <f t="shared" si="4"/>
        <v>0</v>
      </c>
      <c r="Y58">
        <f t="shared" si="5"/>
        <v>0</v>
      </c>
    </row>
    <row r="59" spans="1:25" x14ac:dyDescent="0.25">
      <c r="A59" s="5"/>
      <c r="B59" s="5"/>
      <c r="C59" s="5"/>
      <c r="D59" s="5"/>
      <c r="E59" s="5"/>
      <c r="F59" s="5"/>
      <c r="G59" s="5"/>
      <c r="H59" s="5"/>
      <c r="I59" s="7"/>
      <c r="J59" s="12">
        <f>IF(E59&lt;&gt;0,((Feuil2!A$13+Feuil2!$C$2)*E59)+Feuil2!A$2+Feuil2!A$3,0)</f>
        <v>0</v>
      </c>
      <c r="K59" s="12">
        <f t="shared" si="0"/>
        <v>0</v>
      </c>
      <c r="L59" s="7"/>
      <c r="M59" s="7"/>
      <c r="N59" s="12">
        <f>IF(G59+H59=0,0,IF(F59=Listes!$B$3,G59*(Feuil2!$A$14+Feuil2!$B$2+Feuil2!$D$2),(G59+H59)*(Feuil2!$A$14+Feuil2!$B$2+Feuil2!$D$2)))</f>
        <v>0</v>
      </c>
      <c r="O59" s="7"/>
      <c r="P59" s="7"/>
      <c r="Q59" s="12">
        <f t="shared" si="1"/>
        <v>0</v>
      </c>
      <c r="R59" s="12">
        <f t="shared" si="2"/>
        <v>0</v>
      </c>
      <c r="S59" s="12">
        <f t="shared" si="3"/>
        <v>0</v>
      </c>
      <c r="V59">
        <f>IF(F59=Listes!$B$3,VLOOKUP(Bâtiments!E59,Feuil2!$A$22:$B$31,2),VLOOKUP(Bâtiments!E59,Feuil2!$A$22:$D$31,4))</f>
        <v>0</v>
      </c>
      <c r="W59">
        <f>IF(F59=Listes!$B$3,G59*(Feuil2!$C$23+Feuil2!$B$2+Feuil2!$D$2),(Feuil2!$B$2+Feuil2!$D$2)*(Bâtiments!G59+Bâtiments!H59)+Bâtiments!G59*Feuil2!$E$24+Bâtiments!H59*Feuil2!$F$24)</f>
        <v>0</v>
      </c>
      <c r="X59">
        <f t="shared" si="4"/>
        <v>0</v>
      </c>
      <c r="Y59">
        <f t="shared" si="5"/>
        <v>0</v>
      </c>
    </row>
    <row r="60" spans="1:25" x14ac:dyDescent="0.25">
      <c r="A60" s="5"/>
      <c r="B60" s="5"/>
      <c r="C60" s="5"/>
      <c r="D60" s="5"/>
      <c r="E60" s="5"/>
      <c r="F60" s="5"/>
      <c r="G60" s="5"/>
      <c r="H60" s="5"/>
      <c r="I60" s="7"/>
      <c r="J60" s="12">
        <f>IF(E60&lt;&gt;0,((Feuil2!A$13+Feuil2!$C$2)*E60)+Feuil2!A$2+Feuil2!A$3,0)</f>
        <v>0</v>
      </c>
      <c r="K60" s="12">
        <f t="shared" si="0"/>
        <v>0</v>
      </c>
      <c r="L60" s="7"/>
      <c r="M60" s="7"/>
      <c r="N60" s="12">
        <f>IF(G60+H60=0,0,IF(F60=Listes!$B$3,G60*(Feuil2!$A$14+Feuil2!$B$2+Feuil2!$D$2),(G60+H60)*(Feuil2!$A$14+Feuil2!$B$2+Feuil2!$D$2)))</f>
        <v>0</v>
      </c>
      <c r="O60" s="7"/>
      <c r="P60" s="7"/>
      <c r="Q60" s="12">
        <f t="shared" si="1"/>
        <v>0</v>
      </c>
      <c r="R60" s="12">
        <f t="shared" si="2"/>
        <v>0</v>
      </c>
      <c r="S60" s="12">
        <f t="shared" si="3"/>
        <v>0</v>
      </c>
      <c r="V60">
        <f>IF(F60=Listes!$B$3,VLOOKUP(Bâtiments!E60,Feuil2!$A$22:$B$31,2),VLOOKUP(Bâtiments!E60,Feuil2!$A$22:$D$31,4))</f>
        <v>0</v>
      </c>
      <c r="W60">
        <f>IF(F60=Listes!$B$3,G60*(Feuil2!$C$23+Feuil2!$B$2+Feuil2!$D$2),(Feuil2!$B$2+Feuil2!$D$2)*(Bâtiments!G60+Bâtiments!H60)+Bâtiments!G60*Feuil2!$E$24+Bâtiments!H60*Feuil2!$F$24)</f>
        <v>0</v>
      </c>
      <c r="X60">
        <f t="shared" si="4"/>
        <v>0</v>
      </c>
      <c r="Y60">
        <f t="shared" si="5"/>
        <v>0</v>
      </c>
    </row>
    <row r="61" spans="1:25" x14ac:dyDescent="0.25">
      <c r="A61" s="5"/>
      <c r="B61" s="5"/>
      <c r="C61" s="5"/>
      <c r="D61" s="5"/>
      <c r="E61" s="5"/>
      <c r="F61" s="5"/>
      <c r="G61" s="5"/>
      <c r="H61" s="5"/>
      <c r="I61" s="7"/>
      <c r="J61" s="12">
        <f>IF(E61&lt;&gt;0,((Feuil2!A$13+Feuil2!$C$2)*E61)+Feuil2!A$2+Feuil2!A$3,0)</f>
        <v>0</v>
      </c>
      <c r="K61" s="12">
        <f t="shared" si="0"/>
        <v>0</v>
      </c>
      <c r="L61" s="7"/>
      <c r="M61" s="7"/>
      <c r="N61" s="12">
        <f>IF(G61+H61=0,0,IF(F61=Listes!$B$3,G61*(Feuil2!$A$14+Feuil2!$B$2+Feuil2!$D$2),(G61+H61)*(Feuil2!$A$14+Feuil2!$B$2+Feuil2!$D$2)))</f>
        <v>0</v>
      </c>
      <c r="O61" s="7"/>
      <c r="P61" s="7"/>
      <c r="Q61" s="12">
        <f t="shared" si="1"/>
        <v>0</v>
      </c>
      <c r="R61" s="12">
        <f t="shared" si="2"/>
        <v>0</v>
      </c>
      <c r="S61" s="12">
        <f t="shared" si="3"/>
        <v>0</v>
      </c>
      <c r="V61">
        <f>IF(F61=Listes!$B$3,VLOOKUP(Bâtiments!E61,Feuil2!$A$22:$B$31,2),VLOOKUP(Bâtiments!E61,Feuil2!$A$22:$D$31,4))</f>
        <v>0</v>
      </c>
      <c r="W61">
        <f>IF(F61=Listes!$B$3,G61*(Feuil2!$C$23+Feuil2!$B$2+Feuil2!$D$2),(Feuil2!$B$2+Feuil2!$D$2)*(Bâtiments!G61+Bâtiments!H61)+Bâtiments!G61*Feuil2!$E$24+Bâtiments!H61*Feuil2!$F$24)</f>
        <v>0</v>
      </c>
      <c r="X61">
        <f t="shared" si="4"/>
        <v>0</v>
      </c>
      <c r="Y61">
        <f t="shared" si="5"/>
        <v>0</v>
      </c>
    </row>
    <row r="62" spans="1:25" x14ac:dyDescent="0.25">
      <c r="A62" s="5"/>
      <c r="B62" s="5"/>
      <c r="C62" s="5"/>
      <c r="D62" s="5"/>
      <c r="E62" s="5"/>
      <c r="F62" s="5"/>
      <c r="G62" s="5"/>
      <c r="H62" s="5"/>
      <c r="I62" s="7"/>
      <c r="J62" s="12">
        <f>IF(E62&lt;&gt;0,((Feuil2!A$13+Feuil2!$C$2)*E62)+Feuil2!A$2+Feuil2!A$3,0)</f>
        <v>0</v>
      </c>
      <c r="K62" s="12">
        <f t="shared" si="0"/>
        <v>0</v>
      </c>
      <c r="L62" s="7"/>
      <c r="M62" s="7"/>
      <c r="N62" s="12">
        <f>IF(G62+H62=0,0,IF(F62=Listes!$B$3,G62*(Feuil2!$A$14+Feuil2!$B$2+Feuil2!$D$2),(G62+H62)*(Feuil2!$A$14+Feuil2!$B$2+Feuil2!$D$2)))</f>
        <v>0</v>
      </c>
      <c r="O62" s="7"/>
      <c r="P62" s="7"/>
      <c r="Q62" s="12">
        <f t="shared" si="1"/>
        <v>0</v>
      </c>
      <c r="R62" s="12">
        <f t="shared" si="2"/>
        <v>0</v>
      </c>
      <c r="S62" s="12">
        <f t="shared" si="3"/>
        <v>0</v>
      </c>
      <c r="V62">
        <f>IF(F62=Listes!$B$3,VLOOKUP(Bâtiments!E62,Feuil2!$A$22:$B$31,2),VLOOKUP(Bâtiments!E62,Feuil2!$A$22:$D$31,4))</f>
        <v>0</v>
      </c>
      <c r="W62">
        <f>IF(F62=Listes!$B$3,G62*(Feuil2!$C$23+Feuil2!$B$2+Feuil2!$D$2),(Feuil2!$B$2+Feuil2!$D$2)*(Bâtiments!G62+Bâtiments!H62)+Bâtiments!G62*Feuil2!$E$24+Bâtiments!H62*Feuil2!$F$24)</f>
        <v>0</v>
      </c>
      <c r="X62">
        <f t="shared" si="4"/>
        <v>0</v>
      </c>
      <c r="Y62">
        <f t="shared" si="5"/>
        <v>0</v>
      </c>
    </row>
    <row r="63" spans="1:25" x14ac:dyDescent="0.25">
      <c r="A63" s="5"/>
      <c r="B63" s="5"/>
      <c r="C63" s="13"/>
      <c r="D63" s="5"/>
      <c r="E63" s="5"/>
      <c r="F63" s="5"/>
      <c r="G63" s="5"/>
      <c r="H63" s="5"/>
      <c r="I63" s="7"/>
      <c r="J63" s="12">
        <f>IF(E63&lt;&gt;0,((Feuil2!A$13+Feuil2!$C$2)*E63)+Feuil2!A$2+Feuil2!A$3,0)</f>
        <v>0</v>
      </c>
      <c r="K63" s="12">
        <f t="shared" si="0"/>
        <v>0</v>
      </c>
      <c r="L63" s="7"/>
      <c r="M63" s="7"/>
      <c r="N63" s="12">
        <f>IF(G63+H63=0,0,IF(F63=Listes!$B$3,G63*(Feuil2!$A$14+Feuil2!$B$2+Feuil2!$D$2),(G63+H63)*(Feuil2!$A$14+Feuil2!$B$2+Feuil2!$D$2)))</f>
        <v>0</v>
      </c>
      <c r="O63" s="7"/>
      <c r="P63" s="7"/>
      <c r="Q63" s="12">
        <f t="shared" si="1"/>
        <v>0</v>
      </c>
      <c r="R63" s="12">
        <f t="shared" si="2"/>
        <v>0</v>
      </c>
      <c r="S63" s="12">
        <f t="shared" si="3"/>
        <v>0</v>
      </c>
      <c r="V63">
        <f>IF(F63=Listes!$B$3,VLOOKUP(Bâtiments!E63,Feuil2!$A$22:$B$31,2),VLOOKUP(Bâtiments!E63,Feuil2!$A$22:$D$31,4))</f>
        <v>0</v>
      </c>
      <c r="W63">
        <f>IF(F63=Listes!$B$3,G63*(Feuil2!$C$23+Feuil2!$B$2+Feuil2!$D$2),(Feuil2!$B$2+Feuil2!$D$2)*(Bâtiments!G63+Bâtiments!H63)+Bâtiments!G63*Feuil2!$E$24+Bâtiments!H63*Feuil2!$F$24)</f>
        <v>0</v>
      </c>
      <c r="X63">
        <f t="shared" si="4"/>
        <v>0</v>
      </c>
      <c r="Y63">
        <f t="shared" si="5"/>
        <v>0</v>
      </c>
    </row>
    <row r="64" spans="1:25" x14ac:dyDescent="0.25">
      <c r="A64" s="5"/>
      <c r="B64" s="5"/>
      <c r="C64" s="13"/>
      <c r="D64" s="5"/>
      <c r="E64" s="5"/>
      <c r="F64" s="5"/>
      <c r="G64" s="5"/>
      <c r="H64" s="5"/>
      <c r="I64" s="7"/>
      <c r="J64" s="12">
        <f>IF(E64&lt;&gt;0,((Feuil2!A$13+Feuil2!$C$2)*E64)+Feuil2!A$2+Feuil2!A$3,0)</f>
        <v>0</v>
      </c>
      <c r="K64" s="12">
        <f t="shared" si="0"/>
        <v>0</v>
      </c>
      <c r="L64" s="7"/>
      <c r="M64" s="7"/>
      <c r="N64" s="12">
        <f>IF(G64+H64=0,0,IF(F64=Listes!$B$3,G64*(Feuil2!$A$14+Feuil2!$B$2+Feuil2!$D$2),(G64+H64)*(Feuil2!$A$14+Feuil2!$B$2+Feuil2!$D$2)))</f>
        <v>0</v>
      </c>
      <c r="O64" s="7"/>
      <c r="P64" s="7"/>
      <c r="Q64" s="12">
        <f t="shared" si="1"/>
        <v>0</v>
      </c>
      <c r="R64" s="12">
        <f t="shared" si="2"/>
        <v>0</v>
      </c>
      <c r="S64" s="12">
        <f t="shared" si="3"/>
        <v>0</v>
      </c>
      <c r="V64">
        <f>IF(F64=Listes!$B$3,VLOOKUP(Bâtiments!E64,Feuil2!$A$22:$B$31,2),VLOOKUP(Bâtiments!E64,Feuil2!$A$22:$D$31,4))</f>
        <v>0</v>
      </c>
      <c r="W64">
        <f>IF(F64=Listes!$B$3,G64*(Feuil2!$C$23+Feuil2!$B$2+Feuil2!$D$2),(Feuil2!$B$2+Feuil2!$D$2)*(Bâtiments!G64+Bâtiments!H64)+Bâtiments!G64*Feuil2!$E$24+Bâtiments!H64*Feuil2!$F$24)</f>
        <v>0</v>
      </c>
      <c r="X64">
        <f t="shared" si="4"/>
        <v>0</v>
      </c>
      <c r="Y64">
        <f t="shared" si="5"/>
        <v>0</v>
      </c>
    </row>
    <row r="65" spans="1:25" x14ac:dyDescent="0.25">
      <c r="A65" s="5"/>
      <c r="B65" s="5"/>
      <c r="C65" s="13"/>
      <c r="D65" s="5"/>
      <c r="E65" s="5"/>
      <c r="F65" s="5"/>
      <c r="G65" s="5"/>
      <c r="H65" s="5"/>
      <c r="I65" s="7"/>
      <c r="J65" s="12">
        <f>IF(E65&lt;&gt;0,((Feuil2!A$13+Feuil2!$C$2)*E65)+Feuil2!A$2+Feuil2!A$3,0)</f>
        <v>0</v>
      </c>
      <c r="K65" s="12">
        <f t="shared" si="0"/>
        <v>0</v>
      </c>
      <c r="L65" s="7"/>
      <c r="M65" s="7"/>
      <c r="N65" s="12">
        <f>IF(G65+H65=0,0,IF(F65=Listes!$B$3,G65*(Feuil2!$A$14+Feuil2!$B$2+Feuil2!$D$2),(G65+H65)*(Feuil2!$A$14+Feuil2!$B$2+Feuil2!$D$2)))</f>
        <v>0</v>
      </c>
      <c r="O65" s="7"/>
      <c r="P65" s="7"/>
      <c r="Q65" s="12">
        <f t="shared" si="1"/>
        <v>0</v>
      </c>
      <c r="R65" s="12">
        <f t="shared" si="2"/>
        <v>0</v>
      </c>
      <c r="S65" s="12">
        <f t="shared" si="3"/>
        <v>0</v>
      </c>
      <c r="V65">
        <f>IF(F65=Listes!$B$3,VLOOKUP(Bâtiments!E65,Feuil2!$A$22:$B$31,2),VLOOKUP(Bâtiments!E65,Feuil2!$A$22:$D$31,4))</f>
        <v>0</v>
      </c>
      <c r="W65">
        <f>IF(F65=Listes!$B$3,G65*(Feuil2!$C$23+Feuil2!$B$2+Feuil2!$D$2),(Feuil2!$B$2+Feuil2!$D$2)*(Bâtiments!G65+Bâtiments!H65)+Bâtiments!G65*Feuil2!$E$24+Bâtiments!H65*Feuil2!$F$24)</f>
        <v>0</v>
      </c>
      <c r="X65">
        <f t="shared" si="4"/>
        <v>0</v>
      </c>
      <c r="Y65">
        <f t="shared" si="5"/>
        <v>0</v>
      </c>
    </row>
    <row r="66" spans="1:25" x14ac:dyDescent="0.25">
      <c r="A66" s="5"/>
      <c r="B66" s="5"/>
      <c r="C66" s="13"/>
      <c r="D66" s="5"/>
      <c r="E66" s="5"/>
      <c r="F66" s="5"/>
      <c r="G66" s="5"/>
      <c r="H66" s="5"/>
      <c r="I66" s="7"/>
      <c r="J66" s="12">
        <f>IF(E66&lt;&gt;0,((Feuil2!A$13+Feuil2!$C$2)*E66)+Feuil2!A$2+Feuil2!A$3,0)</f>
        <v>0</v>
      </c>
      <c r="K66" s="12">
        <f t="shared" si="0"/>
        <v>0</v>
      </c>
      <c r="L66" s="7"/>
      <c r="M66" s="7"/>
      <c r="N66" s="12">
        <f>IF(G66+H66=0,0,IF(F66=Listes!$B$3,G66*(Feuil2!$A$14+Feuil2!$B$2+Feuil2!$D$2),(G66+H66)*(Feuil2!$A$14+Feuil2!$B$2+Feuil2!$D$2)))</f>
        <v>0</v>
      </c>
      <c r="O66" s="7"/>
      <c r="P66" s="7"/>
      <c r="Q66" s="12">
        <f t="shared" si="1"/>
        <v>0</v>
      </c>
      <c r="R66" s="12">
        <f t="shared" si="2"/>
        <v>0</v>
      </c>
      <c r="S66" s="12">
        <f t="shared" si="3"/>
        <v>0</v>
      </c>
      <c r="V66">
        <f>IF(F66=Listes!$B$3,VLOOKUP(Bâtiments!E66,Feuil2!$A$22:$B$31,2),VLOOKUP(Bâtiments!E66,Feuil2!$A$22:$D$31,4))</f>
        <v>0</v>
      </c>
      <c r="W66">
        <f>IF(F66=Listes!$B$3,G66*(Feuil2!$C$23+Feuil2!$B$2+Feuil2!$D$2),(Feuil2!$B$2+Feuil2!$D$2)*(Bâtiments!G66+Bâtiments!H66)+Bâtiments!G66*Feuil2!$E$24+Bâtiments!H66*Feuil2!$F$24)</f>
        <v>0</v>
      </c>
      <c r="X66">
        <f t="shared" si="4"/>
        <v>0</v>
      </c>
      <c r="Y66">
        <f t="shared" si="5"/>
        <v>0</v>
      </c>
    </row>
    <row r="67" spans="1:25" x14ac:dyDescent="0.25">
      <c r="A67" s="5"/>
      <c r="B67" s="5"/>
      <c r="C67" s="13"/>
      <c r="D67" s="5"/>
      <c r="E67" s="5"/>
      <c r="F67" s="5"/>
      <c r="G67" s="5"/>
      <c r="H67" s="5"/>
      <c r="I67" s="7"/>
      <c r="J67" s="12">
        <f>IF(E67&lt;&gt;0,((Feuil2!A$13+Feuil2!$C$2)*E67)+Feuil2!A$2+Feuil2!A$3,0)</f>
        <v>0</v>
      </c>
      <c r="K67" s="12">
        <f t="shared" si="0"/>
        <v>0</v>
      </c>
      <c r="L67" s="7"/>
      <c r="M67" s="7"/>
      <c r="N67" s="12">
        <f>IF(G67+H67=0,0,IF(F67=Listes!$B$3,G67*(Feuil2!$A$14+Feuil2!$B$2+Feuil2!$D$2),(G67+H67)*(Feuil2!$A$14+Feuil2!$B$2+Feuil2!$D$2)))</f>
        <v>0</v>
      </c>
      <c r="O67" s="7"/>
      <c r="P67" s="7"/>
      <c r="Q67" s="12">
        <f t="shared" si="1"/>
        <v>0</v>
      </c>
      <c r="R67" s="12">
        <f t="shared" si="2"/>
        <v>0</v>
      </c>
      <c r="S67" s="12">
        <f t="shared" si="3"/>
        <v>0</v>
      </c>
      <c r="V67">
        <f>IF(F67=Listes!$B$3,VLOOKUP(Bâtiments!E67,Feuil2!$A$22:$B$31,2),VLOOKUP(Bâtiments!E67,Feuil2!$A$22:$D$31,4))</f>
        <v>0</v>
      </c>
      <c r="W67">
        <f>IF(F67=Listes!$B$3,G67*(Feuil2!$C$23+Feuil2!$B$2+Feuil2!$D$2),(Feuil2!$B$2+Feuil2!$D$2)*(Bâtiments!G67+Bâtiments!H67)+Bâtiments!G67*Feuil2!$E$24+Bâtiments!H67*Feuil2!$F$24)</f>
        <v>0</v>
      </c>
      <c r="X67">
        <f t="shared" si="4"/>
        <v>0</v>
      </c>
      <c r="Y67">
        <f t="shared" si="5"/>
        <v>0</v>
      </c>
    </row>
    <row r="68" spans="1:25" x14ac:dyDescent="0.25">
      <c r="A68" s="5"/>
      <c r="B68" s="5"/>
      <c r="C68" s="13"/>
      <c r="D68" s="5"/>
      <c r="E68" s="5"/>
      <c r="F68" s="5"/>
      <c r="G68" s="5"/>
      <c r="H68" s="5"/>
      <c r="I68" s="7"/>
      <c r="J68" s="12">
        <f>IF(E68&lt;&gt;0,((Feuil2!A$13+Feuil2!$C$2)*E68)+Feuil2!A$2+Feuil2!A$3,0)</f>
        <v>0</v>
      </c>
      <c r="K68" s="12">
        <f t="shared" si="0"/>
        <v>0</v>
      </c>
      <c r="L68" s="7"/>
      <c r="M68" s="7"/>
      <c r="N68" s="12">
        <f>IF(G68+H68=0,0,IF(F68=Listes!$B$3,G68*(Feuil2!$A$14+Feuil2!$B$2+Feuil2!$D$2),(G68+H68)*(Feuil2!$A$14+Feuil2!$B$2+Feuil2!$D$2)))</f>
        <v>0</v>
      </c>
      <c r="O68" s="7"/>
      <c r="P68" s="7"/>
      <c r="Q68" s="12">
        <f t="shared" si="1"/>
        <v>0</v>
      </c>
      <c r="R68" s="12">
        <f t="shared" si="2"/>
        <v>0</v>
      </c>
      <c r="S68" s="12">
        <f t="shared" si="3"/>
        <v>0</v>
      </c>
      <c r="V68">
        <f>IF(F68=Listes!$B$3,VLOOKUP(Bâtiments!E68,Feuil2!$A$22:$B$31,2),VLOOKUP(Bâtiments!E68,Feuil2!$A$22:$D$31,4))</f>
        <v>0</v>
      </c>
      <c r="W68">
        <f>IF(F68=Listes!$B$3,G68*(Feuil2!$C$23+Feuil2!$B$2+Feuil2!$D$2),(Feuil2!$B$2+Feuil2!$D$2)*(Bâtiments!G68+Bâtiments!H68)+Bâtiments!G68*Feuil2!$E$24+Bâtiments!H68*Feuil2!$F$24)</f>
        <v>0</v>
      </c>
      <c r="X68">
        <f t="shared" si="4"/>
        <v>0</v>
      </c>
      <c r="Y68">
        <f t="shared" si="5"/>
        <v>0</v>
      </c>
    </row>
    <row r="69" spans="1:25" x14ac:dyDescent="0.25">
      <c r="A69" s="5"/>
      <c r="B69" s="5"/>
      <c r="C69" s="13"/>
      <c r="D69" s="5"/>
      <c r="E69" s="5"/>
      <c r="F69" s="5"/>
      <c r="G69" s="5"/>
      <c r="H69" s="5"/>
      <c r="I69" s="7"/>
      <c r="J69" s="12">
        <f>IF(E69&lt;&gt;0,((Feuil2!A$13+Feuil2!$C$2)*E69)+Feuil2!A$2+Feuil2!A$3,0)</f>
        <v>0</v>
      </c>
      <c r="K69" s="12">
        <f t="shared" si="0"/>
        <v>0</v>
      </c>
      <c r="L69" s="7"/>
      <c r="M69" s="7"/>
      <c r="N69" s="12">
        <f>IF(G69+H69=0,0,IF(F69=Listes!$B$3,G69*(Feuil2!$A$14+Feuil2!$B$2+Feuil2!$D$2),(G69+H69)*(Feuil2!$A$14+Feuil2!$B$2+Feuil2!$D$2)))</f>
        <v>0</v>
      </c>
      <c r="O69" s="7"/>
      <c r="P69" s="7"/>
      <c r="Q69" s="12">
        <f t="shared" si="1"/>
        <v>0</v>
      </c>
      <c r="R69" s="12">
        <f t="shared" si="2"/>
        <v>0</v>
      </c>
      <c r="S69" s="12">
        <f t="shared" si="3"/>
        <v>0</v>
      </c>
      <c r="V69">
        <f>IF(F69=Listes!$B$3,VLOOKUP(Bâtiments!E69,Feuil2!$A$22:$B$31,2),VLOOKUP(Bâtiments!E69,Feuil2!$A$22:$D$31,4))</f>
        <v>0</v>
      </c>
      <c r="W69">
        <f>IF(F69=Listes!$B$3,G69*(Feuil2!$C$23+Feuil2!$B$2+Feuil2!$D$2),(Feuil2!$B$2+Feuil2!$D$2)*(Bâtiments!G69+Bâtiments!H69)+Bâtiments!G69*Feuil2!$E$24+Bâtiments!H69*Feuil2!$F$24)</f>
        <v>0</v>
      </c>
      <c r="X69">
        <f t="shared" si="4"/>
        <v>0</v>
      </c>
      <c r="Y69">
        <f t="shared" si="5"/>
        <v>0</v>
      </c>
    </row>
    <row r="70" spans="1:25" x14ac:dyDescent="0.25">
      <c r="A70" s="5"/>
      <c r="B70" s="5"/>
      <c r="C70" s="13"/>
      <c r="D70" s="5"/>
      <c r="E70" s="5"/>
      <c r="F70" s="5"/>
      <c r="G70" s="5"/>
      <c r="H70" s="5"/>
      <c r="I70" s="7"/>
      <c r="J70" s="12">
        <f>IF(E70&lt;&gt;0,((Feuil2!A$13+Feuil2!$C$2)*E70)+Feuil2!A$2+Feuil2!A$3,0)</f>
        <v>0</v>
      </c>
      <c r="K70" s="12">
        <f t="shared" si="0"/>
        <v>0</v>
      </c>
      <c r="L70" s="7"/>
      <c r="M70" s="7"/>
      <c r="N70" s="12">
        <f>IF(G70+H70=0,0,IF(F70=Listes!$B$3,G70*(Feuil2!$A$14+Feuil2!$B$2+Feuil2!$D$2),(G70+H70)*(Feuil2!$A$14+Feuil2!$B$2+Feuil2!$D$2)))</f>
        <v>0</v>
      </c>
      <c r="O70" s="7"/>
      <c r="P70" s="7"/>
      <c r="Q70" s="12">
        <f t="shared" si="1"/>
        <v>0</v>
      </c>
      <c r="R70" s="12">
        <f t="shared" si="2"/>
        <v>0</v>
      </c>
      <c r="S70" s="12">
        <f t="shared" si="3"/>
        <v>0</v>
      </c>
      <c r="V70">
        <f>IF(F70=Listes!$B$3,VLOOKUP(Bâtiments!E70,Feuil2!$A$22:$B$31,2),VLOOKUP(Bâtiments!E70,Feuil2!$A$22:$D$31,4))</f>
        <v>0</v>
      </c>
      <c r="W70">
        <f>IF(F70=Listes!$B$3,G70*(Feuil2!$C$23+Feuil2!$B$2+Feuil2!$D$2),(Feuil2!$B$2+Feuil2!$D$2)*(Bâtiments!G70+Bâtiments!H70)+Bâtiments!G70*Feuil2!$E$24+Bâtiments!H70*Feuil2!$F$24)</f>
        <v>0</v>
      </c>
      <c r="X70">
        <f t="shared" si="4"/>
        <v>0</v>
      </c>
      <c r="Y70">
        <f t="shared" si="5"/>
        <v>0</v>
      </c>
    </row>
    <row r="71" spans="1:25" x14ac:dyDescent="0.25">
      <c r="A71" s="5"/>
      <c r="B71" s="5"/>
      <c r="C71" s="13"/>
      <c r="D71" s="5"/>
      <c r="E71" s="5"/>
      <c r="F71" s="5"/>
      <c r="G71" s="5"/>
      <c r="H71" s="5"/>
      <c r="I71" s="7"/>
      <c r="J71" s="12">
        <f>IF(E71&lt;&gt;0,((Feuil2!A$13+Feuil2!$C$2)*E71)+Feuil2!A$2+Feuil2!A$3,0)</f>
        <v>0</v>
      </c>
      <c r="K71" s="12">
        <f t="shared" si="0"/>
        <v>0</v>
      </c>
      <c r="L71" s="7"/>
      <c r="M71" s="7"/>
      <c r="N71" s="12">
        <f>IF(G71+H71=0,0,IF(F71=Listes!$B$3,G71*(Feuil2!$A$14+Feuil2!$B$2+Feuil2!$D$2),(G71+H71)*(Feuil2!$A$14+Feuil2!$B$2+Feuil2!$D$2)))</f>
        <v>0</v>
      </c>
      <c r="O71" s="7"/>
      <c r="P71" s="7"/>
      <c r="Q71" s="12">
        <f t="shared" si="1"/>
        <v>0</v>
      </c>
      <c r="R71" s="12">
        <f t="shared" si="2"/>
        <v>0</v>
      </c>
      <c r="S71" s="12">
        <f t="shared" si="3"/>
        <v>0</v>
      </c>
      <c r="V71">
        <f>IF(F71=Listes!$B$3,VLOOKUP(Bâtiments!E71,Feuil2!$A$22:$B$31,2),VLOOKUP(Bâtiments!E71,Feuil2!$A$22:$D$31,4))</f>
        <v>0</v>
      </c>
      <c r="W71">
        <f>IF(F71=Listes!$B$3,G71*(Feuil2!$C$23+Feuil2!$B$2+Feuil2!$D$2),(Feuil2!$B$2+Feuil2!$D$2)*(Bâtiments!G71+Bâtiments!H71)+Bâtiments!G71*Feuil2!$E$24+Bâtiments!H71*Feuil2!$F$24)</f>
        <v>0</v>
      </c>
      <c r="X71">
        <f t="shared" si="4"/>
        <v>0</v>
      </c>
      <c r="Y71">
        <f t="shared" si="5"/>
        <v>0</v>
      </c>
    </row>
    <row r="72" spans="1:25" x14ac:dyDescent="0.25">
      <c r="A72" s="5"/>
      <c r="B72" s="5"/>
      <c r="C72" s="13"/>
      <c r="D72" s="5"/>
      <c r="E72" s="5"/>
      <c r="F72" s="5"/>
      <c r="G72" s="5"/>
      <c r="H72" s="5"/>
      <c r="I72" s="7"/>
      <c r="J72" s="12">
        <f>IF(E72&lt;&gt;0,((Feuil2!A$13+Feuil2!$C$2)*E72)+Feuil2!A$2+Feuil2!A$3,0)</f>
        <v>0</v>
      </c>
      <c r="K72" s="12">
        <f t="shared" si="0"/>
        <v>0</v>
      </c>
      <c r="L72" s="7"/>
      <c r="M72" s="7"/>
      <c r="N72" s="12">
        <f>IF(G72+H72=0,0,IF(F72=Listes!$B$3,G72*(Feuil2!$A$14+Feuil2!$B$2+Feuil2!$D$2),(G72+H72)*(Feuil2!$A$14+Feuil2!$B$2+Feuil2!$D$2)))</f>
        <v>0</v>
      </c>
      <c r="O72" s="7"/>
      <c r="P72" s="7"/>
      <c r="Q72" s="12">
        <f t="shared" si="1"/>
        <v>0</v>
      </c>
      <c r="R72" s="12">
        <f t="shared" si="2"/>
        <v>0</v>
      </c>
      <c r="S72" s="12">
        <f t="shared" si="3"/>
        <v>0</v>
      </c>
      <c r="V72">
        <f>IF(F72=Listes!$B$3,VLOOKUP(Bâtiments!E72,Feuil2!$A$22:$B$31,2),VLOOKUP(Bâtiments!E72,Feuil2!$A$22:$D$31,4))</f>
        <v>0</v>
      </c>
      <c r="W72">
        <f>IF(F72=Listes!$B$3,G72*(Feuil2!$C$23+Feuil2!$B$2+Feuil2!$D$2),(Feuil2!$B$2+Feuil2!$D$2)*(Bâtiments!G72+Bâtiments!H72)+Bâtiments!G72*Feuil2!$E$24+Bâtiments!H72*Feuil2!$F$24)</f>
        <v>0</v>
      </c>
      <c r="X72">
        <f t="shared" si="4"/>
        <v>0</v>
      </c>
      <c r="Y72">
        <f t="shared" si="5"/>
        <v>0</v>
      </c>
    </row>
    <row r="73" spans="1:25" x14ac:dyDescent="0.25">
      <c r="A73" s="5"/>
      <c r="B73" s="5"/>
      <c r="C73" s="13"/>
      <c r="D73" s="5"/>
      <c r="E73" s="5"/>
      <c r="F73" s="5"/>
      <c r="G73" s="5"/>
      <c r="H73" s="5"/>
      <c r="I73" s="7"/>
      <c r="J73" s="12">
        <f>IF(E73&lt;&gt;0,((Feuil2!A$13+Feuil2!$C$2)*E73)+Feuil2!A$2+Feuil2!A$3,0)</f>
        <v>0</v>
      </c>
      <c r="K73" s="12">
        <f t="shared" si="0"/>
        <v>0</v>
      </c>
      <c r="L73" s="7"/>
      <c r="M73" s="7"/>
      <c r="N73" s="12">
        <f>IF(G73+H73=0,0,IF(F73=Listes!$B$3,G73*(Feuil2!$A$14+Feuil2!$B$2+Feuil2!$D$2),(G73+H73)*(Feuil2!$A$14+Feuil2!$B$2+Feuil2!$D$2)))</f>
        <v>0</v>
      </c>
      <c r="O73" s="7"/>
      <c r="P73" s="7"/>
      <c r="Q73" s="12">
        <f t="shared" si="1"/>
        <v>0</v>
      </c>
      <c r="R73" s="12">
        <f t="shared" si="2"/>
        <v>0</v>
      </c>
      <c r="S73" s="12">
        <f t="shared" si="3"/>
        <v>0</v>
      </c>
      <c r="V73">
        <f>IF(F73=Listes!$B$3,VLOOKUP(Bâtiments!E73,Feuil2!$A$22:$B$31,2),VLOOKUP(Bâtiments!E73,Feuil2!$A$22:$D$31,4))</f>
        <v>0</v>
      </c>
      <c r="W73">
        <f>IF(F73=Listes!$B$3,G73*(Feuil2!$C$23+Feuil2!$B$2+Feuil2!$D$2),(Feuil2!$B$2+Feuil2!$D$2)*(Bâtiments!G73+Bâtiments!H73)+Bâtiments!G73*Feuil2!$E$24+Bâtiments!H73*Feuil2!$F$24)</f>
        <v>0</v>
      </c>
      <c r="X73">
        <f t="shared" si="4"/>
        <v>0</v>
      </c>
      <c r="Y73">
        <f t="shared" si="5"/>
        <v>0</v>
      </c>
    </row>
    <row r="74" spans="1:25" x14ac:dyDescent="0.25">
      <c r="A74" s="5"/>
      <c r="B74" s="5"/>
      <c r="C74" s="13"/>
      <c r="D74" s="5"/>
      <c r="E74" s="5"/>
      <c r="F74" s="5"/>
      <c r="G74" s="5"/>
      <c r="H74" s="5"/>
      <c r="I74" s="7"/>
      <c r="J74" s="12">
        <f>IF(E74&lt;&gt;0,((Feuil2!A$13+Feuil2!$C$2)*E74)+Feuil2!A$2+Feuil2!A$3,0)</f>
        <v>0</v>
      </c>
      <c r="K74" s="12">
        <f t="shared" si="0"/>
        <v>0</v>
      </c>
      <c r="L74" s="7"/>
      <c r="M74" s="7"/>
      <c r="N74" s="12">
        <f>IF(G74+H74=0,0,IF(F74=Listes!$B$3,G74*(Feuil2!$A$14+Feuil2!$B$2+Feuil2!$D$2),(G74+H74)*(Feuil2!$A$14+Feuil2!$B$2+Feuil2!$D$2)))</f>
        <v>0</v>
      </c>
      <c r="O74" s="7"/>
      <c r="P74" s="7"/>
      <c r="Q74" s="12">
        <f t="shared" si="1"/>
        <v>0</v>
      </c>
      <c r="R74" s="12">
        <f t="shared" si="2"/>
        <v>0</v>
      </c>
      <c r="S74" s="12">
        <f t="shared" si="3"/>
        <v>0</v>
      </c>
      <c r="V74">
        <f>IF(F74=Listes!$B$3,VLOOKUP(Bâtiments!E74,Feuil2!$A$22:$B$31,2),VLOOKUP(Bâtiments!E74,Feuil2!$A$22:$D$31,4))</f>
        <v>0</v>
      </c>
      <c r="W74">
        <f>IF(F74=Listes!$B$3,G74*(Feuil2!$C$23+Feuil2!$B$2+Feuil2!$D$2),(Feuil2!$B$2+Feuil2!$D$2)*(Bâtiments!G74+Bâtiments!H74)+Bâtiments!G74*Feuil2!$E$24+Bâtiments!H74*Feuil2!$F$24)</f>
        <v>0</v>
      </c>
      <c r="X74">
        <f t="shared" si="4"/>
        <v>0</v>
      </c>
      <c r="Y74">
        <f t="shared" si="5"/>
        <v>0</v>
      </c>
    </row>
    <row r="75" spans="1:25" x14ac:dyDescent="0.25">
      <c r="A75" s="5"/>
      <c r="B75" s="5"/>
      <c r="C75" s="13"/>
      <c r="D75" s="5"/>
      <c r="E75" s="5"/>
      <c r="F75" s="5"/>
      <c r="G75" s="5"/>
      <c r="H75" s="5"/>
      <c r="I75" s="7"/>
      <c r="J75" s="12">
        <f>IF(E75&lt;&gt;0,((Feuil2!A$13+Feuil2!$C$2)*E75)+Feuil2!A$2+Feuil2!A$3,0)</f>
        <v>0</v>
      </c>
      <c r="K75" s="12">
        <f t="shared" si="0"/>
        <v>0</v>
      </c>
      <c r="L75" s="7"/>
      <c r="M75" s="7"/>
      <c r="N75" s="12">
        <f>IF(G75+H75=0,0,IF(F75=Listes!$B$3,G75*(Feuil2!$A$14+Feuil2!$B$2+Feuil2!$D$2),(G75+H75)*(Feuil2!$A$14+Feuil2!$B$2+Feuil2!$D$2)))</f>
        <v>0</v>
      </c>
      <c r="O75" s="7"/>
      <c r="P75" s="7"/>
      <c r="Q75" s="12">
        <f t="shared" si="1"/>
        <v>0</v>
      </c>
      <c r="R75" s="12">
        <f t="shared" si="2"/>
        <v>0</v>
      </c>
      <c r="S75" s="12">
        <f t="shared" si="3"/>
        <v>0</v>
      </c>
      <c r="V75">
        <f>IF(F75=Listes!$B$3,VLOOKUP(Bâtiments!E75,Feuil2!$A$22:$B$31,2),VLOOKUP(Bâtiments!E75,Feuil2!$A$22:$D$31,4))</f>
        <v>0</v>
      </c>
      <c r="W75">
        <f>IF(F75=Listes!$B$3,G75*(Feuil2!$C$23+Feuil2!$B$2+Feuil2!$D$2),(Feuil2!$B$2+Feuil2!$D$2)*(Bâtiments!G75+Bâtiments!H75)+Bâtiments!G75*Feuil2!$E$24+Bâtiments!H75*Feuil2!$F$24)</f>
        <v>0</v>
      </c>
      <c r="X75">
        <f t="shared" si="4"/>
        <v>0</v>
      </c>
      <c r="Y75">
        <f t="shared" si="5"/>
        <v>0</v>
      </c>
    </row>
    <row r="76" spans="1:25" x14ac:dyDescent="0.25">
      <c r="A76" s="5"/>
      <c r="B76" s="5"/>
      <c r="C76" s="13"/>
      <c r="D76" s="5"/>
      <c r="E76" s="5"/>
      <c r="F76" s="5"/>
      <c r="G76" s="5"/>
      <c r="H76" s="5"/>
      <c r="I76" s="7"/>
      <c r="J76" s="12">
        <f>IF(E76&lt;&gt;0,((Feuil2!A$13+Feuil2!$C$2)*E76)+Feuil2!A$2+Feuil2!A$3,0)</f>
        <v>0</v>
      </c>
      <c r="K76" s="12">
        <f t="shared" si="0"/>
        <v>0</v>
      </c>
      <c r="L76" s="7"/>
      <c r="M76" s="7"/>
      <c r="N76" s="12">
        <f>IF(G76+H76=0,0,IF(F76=Listes!$B$3,G76*(Feuil2!$A$14+Feuil2!$B$2+Feuil2!$D$2),(G76+H76)*(Feuil2!$A$14+Feuil2!$B$2+Feuil2!$D$2)))</f>
        <v>0</v>
      </c>
      <c r="O76" s="7"/>
      <c r="P76" s="7"/>
      <c r="Q76" s="12">
        <f t="shared" si="1"/>
        <v>0</v>
      </c>
      <c r="R76" s="12">
        <f t="shared" si="2"/>
        <v>0</v>
      </c>
      <c r="S76" s="12">
        <f t="shared" si="3"/>
        <v>0</v>
      </c>
      <c r="V76">
        <f>IF(F76=Listes!$B$3,VLOOKUP(Bâtiments!E76,Feuil2!$A$22:$B$31,2),VLOOKUP(Bâtiments!E76,Feuil2!$A$22:$D$31,4))</f>
        <v>0</v>
      </c>
      <c r="W76">
        <f>IF(F76=Listes!$B$3,G76*(Feuil2!$C$23+Feuil2!$B$2+Feuil2!$D$2),(Feuil2!$B$2+Feuil2!$D$2)*(Bâtiments!G76+Bâtiments!H76)+Bâtiments!G76*Feuil2!$E$24+Bâtiments!H76*Feuil2!$F$24)</f>
        <v>0</v>
      </c>
      <c r="X76">
        <f t="shared" si="4"/>
        <v>0</v>
      </c>
      <c r="Y76">
        <f t="shared" si="5"/>
        <v>0</v>
      </c>
    </row>
    <row r="77" spans="1:25" x14ac:dyDescent="0.25">
      <c r="A77" s="5"/>
      <c r="B77" s="5"/>
      <c r="C77" s="13"/>
      <c r="D77" s="5"/>
      <c r="E77" s="5"/>
      <c r="F77" s="5"/>
      <c r="G77" s="5"/>
      <c r="H77" s="5"/>
      <c r="I77" s="7"/>
      <c r="J77" s="12">
        <f>IF(E77&lt;&gt;0,((Feuil2!A$13+Feuil2!$C$2)*E77)+Feuil2!A$2+Feuil2!A$3,0)</f>
        <v>0</v>
      </c>
      <c r="K77" s="12">
        <f t="shared" si="0"/>
        <v>0</v>
      </c>
      <c r="L77" s="7"/>
      <c r="M77" s="7"/>
      <c r="N77" s="12">
        <f>IF(G77+H77=0,0,IF(F77=Listes!$B$3,G77*(Feuil2!$A$14+Feuil2!$B$2+Feuil2!$D$2),(G77+H77)*(Feuil2!$A$14+Feuil2!$B$2+Feuil2!$D$2)))</f>
        <v>0</v>
      </c>
      <c r="O77" s="7"/>
      <c r="P77" s="7"/>
      <c r="Q77" s="12">
        <f t="shared" si="1"/>
        <v>0</v>
      </c>
      <c r="R77" s="12">
        <f t="shared" si="2"/>
        <v>0</v>
      </c>
      <c r="S77" s="12">
        <f t="shared" si="3"/>
        <v>0</v>
      </c>
      <c r="V77">
        <f>IF(F77=Listes!$B$3,VLOOKUP(Bâtiments!E77,Feuil2!$A$22:$B$31,2),VLOOKUP(Bâtiments!E77,Feuil2!$A$22:$D$31,4))</f>
        <v>0</v>
      </c>
      <c r="W77">
        <f>IF(F77=Listes!$B$3,G77*(Feuil2!$C$23+Feuil2!$B$2+Feuil2!$D$2),(Feuil2!$B$2+Feuil2!$D$2)*(Bâtiments!G77+Bâtiments!H77)+Bâtiments!G77*Feuil2!$E$24+Bâtiments!H77*Feuil2!$F$24)</f>
        <v>0</v>
      </c>
      <c r="X77">
        <f t="shared" si="4"/>
        <v>0</v>
      </c>
      <c r="Y77">
        <f t="shared" si="5"/>
        <v>0</v>
      </c>
    </row>
    <row r="78" spans="1:25" x14ac:dyDescent="0.25">
      <c r="A78" s="5"/>
      <c r="B78" s="5"/>
      <c r="C78" s="13"/>
      <c r="D78" s="5"/>
      <c r="E78" s="5"/>
      <c r="F78" s="5"/>
      <c r="G78" s="5"/>
      <c r="H78" s="5"/>
      <c r="I78" s="7"/>
      <c r="J78" s="12">
        <f>IF(E78&lt;&gt;0,((Feuil2!A$13+Feuil2!$C$2)*E78)+Feuil2!A$2+Feuil2!A$3,0)</f>
        <v>0</v>
      </c>
      <c r="K78" s="12">
        <f t="shared" ref="K78:K103" si="6">I78+J78</f>
        <v>0</v>
      </c>
      <c r="L78" s="7"/>
      <c r="M78" s="7"/>
      <c r="N78" s="12">
        <f>IF(G78+H78=0,0,IF(F78=Listes!$B$3,G78*(Feuil2!$A$14+Feuil2!$B$2+Feuil2!$D$2),(G78+H78)*(Feuil2!$A$14+Feuil2!$B$2+Feuil2!$D$2)))</f>
        <v>0</v>
      </c>
      <c r="O78" s="7"/>
      <c r="P78" s="7"/>
      <c r="Q78" s="12">
        <f t="shared" si="1"/>
        <v>0</v>
      </c>
      <c r="R78" s="12">
        <f t="shared" si="2"/>
        <v>0</v>
      </c>
      <c r="S78" s="12">
        <f t="shared" ref="S78:S104" si="7">K78*1.055+Q78*1.2</f>
        <v>0</v>
      </c>
      <c r="V78">
        <f>IF(F78=Listes!$B$3,VLOOKUP(Bâtiments!E78,Feuil2!$A$22:$B$31,2),VLOOKUP(Bâtiments!E78,Feuil2!$A$22:$D$31,4))</f>
        <v>0</v>
      </c>
      <c r="W78">
        <f>IF(F78=Listes!$B$3,G78*(Feuil2!$C$23+Feuil2!$B$2+Feuil2!$D$2),(Feuil2!$B$2+Feuil2!$D$2)*(Bâtiments!G78+Bâtiments!H78)+Bâtiments!G78*Feuil2!$E$24+Bâtiments!H78*Feuil2!$F$24)</f>
        <v>0</v>
      </c>
      <c r="X78">
        <f t="shared" si="4"/>
        <v>0</v>
      </c>
      <c r="Y78">
        <f t="shared" si="5"/>
        <v>0</v>
      </c>
    </row>
    <row r="79" spans="1:25" x14ac:dyDescent="0.25">
      <c r="A79" s="5"/>
      <c r="B79" s="5"/>
      <c r="C79" s="13"/>
      <c r="D79" s="5"/>
      <c r="E79" s="5"/>
      <c r="F79" s="5"/>
      <c r="G79" s="5"/>
      <c r="H79" s="5"/>
      <c r="I79" s="7"/>
      <c r="J79" s="12">
        <f>IF(E79&lt;&gt;0,((Feuil2!A$13+Feuil2!$C$2)*E79)+Feuil2!A$2+Feuil2!A$3,0)</f>
        <v>0</v>
      </c>
      <c r="K79" s="12">
        <f t="shared" si="6"/>
        <v>0</v>
      </c>
      <c r="L79" s="7"/>
      <c r="M79" s="7"/>
      <c r="N79" s="12">
        <f>IF(G79+H79=0,0,IF(F79=Listes!$B$3,G79*(Feuil2!$A$14+Feuil2!$B$2+Feuil2!$D$2),(G79+H79)*(Feuil2!$A$14+Feuil2!$B$2+Feuil2!$D$2)))</f>
        <v>0</v>
      </c>
      <c r="O79" s="7"/>
      <c r="P79" s="7"/>
      <c r="Q79" s="12">
        <f t="shared" ref="Q79:Q103" si="8">L79*G79+M79*H79+(G79+H79)*((O79+P79)/1000)+N79</f>
        <v>0</v>
      </c>
      <c r="R79" s="12">
        <f t="shared" ref="R79:R104" si="9">K79+Q79</f>
        <v>0</v>
      </c>
      <c r="S79" s="12">
        <f t="shared" si="7"/>
        <v>0</v>
      </c>
      <c r="V79">
        <f>IF(F79=Listes!$B$3,VLOOKUP(Bâtiments!E79,Feuil2!$A$22:$B$31,2),VLOOKUP(Bâtiments!E79,Feuil2!$A$22:$D$31,4))</f>
        <v>0</v>
      </c>
      <c r="W79">
        <f>IF(F79=Listes!$B$3,G79*(Feuil2!$C$23+Feuil2!$B$2+Feuil2!$D$2),(Feuil2!$B$2+Feuil2!$D$2)*(Bâtiments!G79+Bâtiments!H79)+Bâtiments!G79*Feuil2!$E$24+Bâtiments!H79*Feuil2!$F$24)</f>
        <v>0</v>
      </c>
      <c r="X79">
        <f t="shared" ref="X79:X104" si="10">V79+W79</f>
        <v>0</v>
      </c>
      <c r="Y79">
        <f t="shared" ref="Y79:Y104" si="11">V79*1.055+W79*1.2</f>
        <v>0</v>
      </c>
    </row>
    <row r="80" spans="1:25" x14ac:dyDescent="0.25">
      <c r="A80" s="5"/>
      <c r="B80" s="5"/>
      <c r="C80" s="13"/>
      <c r="D80" s="5"/>
      <c r="E80" s="5"/>
      <c r="F80" s="5"/>
      <c r="G80" s="5"/>
      <c r="H80" s="5"/>
      <c r="I80" s="7"/>
      <c r="J80" s="12">
        <f>IF(E80&lt;&gt;0,((Feuil2!A$13+Feuil2!$C$2)*E80)+Feuil2!A$2+Feuil2!A$3,0)</f>
        <v>0</v>
      </c>
      <c r="K80" s="12">
        <f t="shared" si="6"/>
        <v>0</v>
      </c>
      <c r="L80" s="7"/>
      <c r="M80" s="7"/>
      <c r="N80" s="12">
        <f>IF(G80+H80=0,0,IF(F80=Listes!$B$3,G80*(Feuil2!$A$14+Feuil2!$B$2+Feuil2!$D$2),(G80+H80)*(Feuil2!$A$14+Feuil2!$B$2+Feuil2!$D$2)))</f>
        <v>0</v>
      </c>
      <c r="O80" s="7"/>
      <c r="P80" s="7"/>
      <c r="Q80" s="12">
        <f t="shared" si="8"/>
        <v>0</v>
      </c>
      <c r="R80" s="12">
        <f t="shared" si="9"/>
        <v>0</v>
      </c>
      <c r="S80" s="12">
        <f t="shared" si="7"/>
        <v>0</v>
      </c>
      <c r="V80">
        <f>IF(F80=Listes!$B$3,VLOOKUP(Bâtiments!E80,Feuil2!$A$22:$B$31,2),VLOOKUP(Bâtiments!E80,Feuil2!$A$22:$D$31,4))</f>
        <v>0</v>
      </c>
      <c r="W80">
        <f>IF(F80=Listes!$B$3,G80*(Feuil2!$C$23+Feuil2!$B$2+Feuil2!$D$2),(Feuil2!$B$2+Feuil2!$D$2)*(Bâtiments!G80+Bâtiments!H80)+Bâtiments!G80*Feuil2!$E$24+Bâtiments!H80*Feuil2!$F$24)</f>
        <v>0</v>
      </c>
      <c r="X80">
        <f t="shared" si="10"/>
        <v>0</v>
      </c>
      <c r="Y80">
        <f t="shared" si="11"/>
        <v>0</v>
      </c>
    </row>
    <row r="81" spans="1:25" x14ac:dyDescent="0.25">
      <c r="A81" s="5"/>
      <c r="B81" s="5"/>
      <c r="C81" s="13"/>
      <c r="D81" s="5"/>
      <c r="E81" s="5"/>
      <c r="F81" s="5"/>
      <c r="G81" s="5"/>
      <c r="H81" s="5"/>
      <c r="I81" s="7"/>
      <c r="J81" s="12">
        <f>IF(E81&lt;&gt;0,((Feuil2!A$13+Feuil2!$C$2)*E81)+Feuil2!A$2+Feuil2!A$3,0)</f>
        <v>0</v>
      </c>
      <c r="K81" s="12">
        <f t="shared" si="6"/>
        <v>0</v>
      </c>
      <c r="L81" s="7"/>
      <c r="M81" s="7"/>
      <c r="N81" s="12">
        <f>IF(G81+H81=0,0,IF(F81=Listes!$B$3,G81*(Feuil2!$A$14+Feuil2!$B$2+Feuil2!$D$2),(G81+H81)*(Feuil2!$A$14+Feuil2!$B$2+Feuil2!$D$2)))</f>
        <v>0</v>
      </c>
      <c r="O81" s="7"/>
      <c r="P81" s="7"/>
      <c r="Q81" s="12">
        <f t="shared" si="8"/>
        <v>0</v>
      </c>
      <c r="R81" s="12">
        <f t="shared" si="9"/>
        <v>0</v>
      </c>
      <c r="S81" s="12">
        <f t="shared" si="7"/>
        <v>0</v>
      </c>
      <c r="V81">
        <f>IF(F81=Listes!$B$3,VLOOKUP(Bâtiments!E81,Feuil2!$A$22:$B$31,2),VLOOKUP(Bâtiments!E81,Feuil2!$A$22:$D$31,4))</f>
        <v>0</v>
      </c>
      <c r="W81">
        <f>IF(F81=Listes!$B$3,G81*(Feuil2!$C$23+Feuil2!$B$2+Feuil2!$D$2),(Feuil2!$B$2+Feuil2!$D$2)*(Bâtiments!G81+Bâtiments!H81)+Bâtiments!G81*Feuil2!$E$24+Bâtiments!H81*Feuil2!$F$24)</f>
        <v>0</v>
      </c>
      <c r="X81">
        <f t="shared" si="10"/>
        <v>0</v>
      </c>
      <c r="Y81">
        <f t="shared" si="11"/>
        <v>0</v>
      </c>
    </row>
    <row r="82" spans="1:25" x14ac:dyDescent="0.25">
      <c r="A82" s="5"/>
      <c r="B82" s="5"/>
      <c r="C82" s="13"/>
      <c r="D82" s="5"/>
      <c r="E82" s="5"/>
      <c r="F82" s="5"/>
      <c r="G82" s="5"/>
      <c r="H82" s="5"/>
      <c r="I82" s="7"/>
      <c r="J82" s="12">
        <f>IF(E82&lt;&gt;0,((Feuil2!A$13+Feuil2!$C$2)*E82)+Feuil2!A$2+Feuil2!A$3,0)</f>
        <v>0</v>
      </c>
      <c r="K82" s="12">
        <f t="shared" si="6"/>
        <v>0</v>
      </c>
      <c r="L82" s="7"/>
      <c r="M82" s="7"/>
      <c r="N82" s="12">
        <f>IF(G82+H82=0,0,IF(F82=Listes!$B$3,G82*(Feuil2!$A$14+Feuil2!$B$2+Feuil2!$D$2),(G82+H82)*(Feuil2!$A$14+Feuil2!$B$2+Feuil2!$D$2)))</f>
        <v>0</v>
      </c>
      <c r="O82" s="7"/>
      <c r="P82" s="7"/>
      <c r="Q82" s="12">
        <f t="shared" si="8"/>
        <v>0</v>
      </c>
      <c r="R82" s="12">
        <f t="shared" si="9"/>
        <v>0</v>
      </c>
      <c r="S82" s="12">
        <f t="shared" si="7"/>
        <v>0</v>
      </c>
      <c r="V82">
        <f>IF(F82=Listes!$B$3,VLOOKUP(Bâtiments!E82,Feuil2!$A$22:$B$31,2),VLOOKUP(Bâtiments!E82,Feuil2!$A$22:$D$31,4))</f>
        <v>0</v>
      </c>
      <c r="W82">
        <f>IF(F82=Listes!$B$3,G82*(Feuil2!$C$23+Feuil2!$B$2+Feuil2!$D$2),(Feuil2!$B$2+Feuil2!$D$2)*(Bâtiments!G82+Bâtiments!H82)+Bâtiments!G82*Feuil2!$E$24+Bâtiments!H82*Feuil2!$F$24)</f>
        <v>0</v>
      </c>
      <c r="X82">
        <f t="shared" si="10"/>
        <v>0</v>
      </c>
      <c r="Y82">
        <f t="shared" si="11"/>
        <v>0</v>
      </c>
    </row>
    <row r="83" spans="1:25" x14ac:dyDescent="0.25">
      <c r="A83" s="5"/>
      <c r="B83" s="5"/>
      <c r="C83" s="13"/>
      <c r="D83" s="5"/>
      <c r="E83" s="5"/>
      <c r="F83" s="5"/>
      <c r="G83" s="5"/>
      <c r="H83" s="5"/>
      <c r="I83" s="7"/>
      <c r="J83" s="12">
        <f>IF(E83&lt;&gt;0,((Feuil2!A$13+Feuil2!$C$2)*E83)+Feuil2!A$2+Feuil2!A$3,0)</f>
        <v>0</v>
      </c>
      <c r="K83" s="12">
        <f t="shared" si="6"/>
        <v>0</v>
      </c>
      <c r="L83" s="7"/>
      <c r="M83" s="7"/>
      <c r="N83" s="12">
        <f>IF(G83+H83=0,0,IF(F83=Listes!$B$3,G83*(Feuil2!$A$14+Feuil2!$B$2+Feuil2!$D$2),(G83+H83)*(Feuil2!$A$14+Feuil2!$B$2+Feuil2!$D$2)))</f>
        <v>0</v>
      </c>
      <c r="O83" s="7"/>
      <c r="P83" s="7"/>
      <c r="Q83" s="12">
        <f t="shared" si="8"/>
        <v>0</v>
      </c>
      <c r="R83" s="12">
        <f t="shared" si="9"/>
        <v>0</v>
      </c>
      <c r="S83" s="12">
        <f t="shared" si="7"/>
        <v>0</v>
      </c>
      <c r="V83">
        <f>IF(F83=Listes!$B$3,VLOOKUP(Bâtiments!E83,Feuil2!$A$22:$B$31,2),VLOOKUP(Bâtiments!E83,Feuil2!$A$22:$D$31,4))</f>
        <v>0</v>
      </c>
      <c r="W83">
        <f>IF(F83=Listes!$B$3,G83*(Feuil2!$C$23+Feuil2!$B$2+Feuil2!$D$2),(Feuil2!$B$2+Feuil2!$D$2)*(Bâtiments!G83+Bâtiments!H83)+Bâtiments!G83*Feuil2!$E$24+Bâtiments!H83*Feuil2!$F$24)</f>
        <v>0</v>
      </c>
      <c r="X83">
        <f t="shared" si="10"/>
        <v>0</v>
      </c>
      <c r="Y83">
        <f t="shared" si="11"/>
        <v>0</v>
      </c>
    </row>
    <row r="84" spans="1:25" x14ac:dyDescent="0.25">
      <c r="A84" s="5"/>
      <c r="B84" s="5"/>
      <c r="C84" s="13"/>
      <c r="D84" s="5"/>
      <c r="E84" s="5"/>
      <c r="F84" s="5"/>
      <c r="G84" s="5"/>
      <c r="H84" s="5"/>
      <c r="I84" s="7"/>
      <c r="J84" s="12">
        <f>IF(E84&lt;&gt;0,((Feuil2!A$13+Feuil2!$C$2)*E84)+Feuil2!A$2+Feuil2!A$3,0)</f>
        <v>0</v>
      </c>
      <c r="K84" s="12">
        <f t="shared" si="6"/>
        <v>0</v>
      </c>
      <c r="L84" s="7"/>
      <c r="M84" s="7"/>
      <c r="N84" s="12">
        <f>IF(G84+H84=0,0,IF(F84=Listes!$B$3,G84*(Feuil2!$A$14+Feuil2!$B$2+Feuil2!$D$2),(G84+H84)*(Feuil2!$A$14+Feuil2!$B$2+Feuil2!$D$2)))</f>
        <v>0</v>
      </c>
      <c r="O84" s="7"/>
      <c r="P84" s="7"/>
      <c r="Q84" s="12">
        <f t="shared" si="8"/>
        <v>0</v>
      </c>
      <c r="R84" s="12">
        <f t="shared" si="9"/>
        <v>0</v>
      </c>
      <c r="S84" s="12">
        <f t="shared" si="7"/>
        <v>0</v>
      </c>
      <c r="V84">
        <f>IF(F84=Listes!$B$3,VLOOKUP(Bâtiments!E84,Feuil2!$A$22:$B$31,2),VLOOKUP(Bâtiments!E84,Feuil2!$A$22:$D$31,4))</f>
        <v>0</v>
      </c>
      <c r="W84">
        <f>IF(F84=Listes!$B$3,G84*(Feuil2!$C$23+Feuil2!$B$2+Feuil2!$D$2),(Feuil2!$B$2+Feuil2!$D$2)*(Bâtiments!G84+Bâtiments!H84)+Bâtiments!G84*Feuil2!$E$24+Bâtiments!H84*Feuil2!$F$24)</f>
        <v>0</v>
      </c>
      <c r="X84">
        <f t="shared" si="10"/>
        <v>0</v>
      </c>
      <c r="Y84">
        <f t="shared" si="11"/>
        <v>0</v>
      </c>
    </row>
    <row r="85" spans="1:25" x14ac:dyDescent="0.25">
      <c r="A85" s="5"/>
      <c r="B85" s="5"/>
      <c r="C85" s="13"/>
      <c r="D85" s="5"/>
      <c r="E85" s="5"/>
      <c r="F85" s="5"/>
      <c r="G85" s="5"/>
      <c r="H85" s="5"/>
      <c r="I85" s="7"/>
      <c r="J85" s="12">
        <f>IF(E85&lt;&gt;0,((Feuil2!A$13+Feuil2!$C$2)*E85)+Feuil2!A$2+Feuil2!A$3,0)</f>
        <v>0</v>
      </c>
      <c r="K85" s="12">
        <f t="shared" si="6"/>
        <v>0</v>
      </c>
      <c r="L85" s="7"/>
      <c r="M85" s="7"/>
      <c r="N85" s="12">
        <f>IF(G85+H85=0,0,IF(F85=Listes!$B$3,G85*(Feuil2!$A$14+Feuil2!$B$2+Feuil2!$D$2),(G85+H85)*(Feuil2!$A$14+Feuil2!$B$2+Feuil2!$D$2)))</f>
        <v>0</v>
      </c>
      <c r="O85" s="7"/>
      <c r="P85" s="7"/>
      <c r="Q85" s="12">
        <f t="shared" si="8"/>
        <v>0</v>
      </c>
      <c r="R85" s="12">
        <f t="shared" si="9"/>
        <v>0</v>
      </c>
      <c r="S85" s="12">
        <f t="shared" si="7"/>
        <v>0</v>
      </c>
      <c r="V85">
        <f>IF(F85=Listes!$B$3,VLOOKUP(Bâtiments!E85,Feuil2!$A$22:$B$31,2),VLOOKUP(Bâtiments!E85,Feuil2!$A$22:$D$31,4))</f>
        <v>0</v>
      </c>
      <c r="W85">
        <f>IF(F85=Listes!$B$3,G85*(Feuil2!$C$23+Feuil2!$B$2+Feuil2!$D$2),(Feuil2!$B$2+Feuil2!$D$2)*(Bâtiments!G85+Bâtiments!H85)+Bâtiments!G85*Feuil2!$E$24+Bâtiments!H85*Feuil2!$F$24)</f>
        <v>0</v>
      </c>
      <c r="X85">
        <f t="shared" si="10"/>
        <v>0</v>
      </c>
      <c r="Y85">
        <f t="shared" si="11"/>
        <v>0</v>
      </c>
    </row>
    <row r="86" spans="1:25" x14ac:dyDescent="0.25">
      <c r="A86" s="5"/>
      <c r="B86" s="5"/>
      <c r="C86" s="13"/>
      <c r="D86" s="5"/>
      <c r="E86" s="5"/>
      <c r="F86" s="5"/>
      <c r="G86" s="5"/>
      <c r="H86" s="5"/>
      <c r="I86" s="7"/>
      <c r="J86" s="12">
        <f>IF(E86&lt;&gt;0,((Feuil2!A$13+Feuil2!$C$2)*E86)+Feuil2!A$2+Feuil2!A$3,0)</f>
        <v>0</v>
      </c>
      <c r="K86" s="12">
        <f t="shared" si="6"/>
        <v>0</v>
      </c>
      <c r="L86" s="7"/>
      <c r="M86" s="7"/>
      <c r="N86" s="12">
        <f>IF(G86+H86=0,0,IF(F86=Listes!$B$3,G86*(Feuil2!$A$14+Feuil2!$B$2+Feuil2!$D$2),(G86+H86)*(Feuil2!$A$14+Feuil2!$B$2+Feuil2!$D$2)))</f>
        <v>0</v>
      </c>
      <c r="O86" s="7"/>
      <c r="P86" s="7"/>
      <c r="Q86" s="12">
        <f t="shared" si="8"/>
        <v>0</v>
      </c>
      <c r="R86" s="12">
        <f t="shared" si="9"/>
        <v>0</v>
      </c>
      <c r="S86" s="12">
        <f t="shared" si="7"/>
        <v>0</v>
      </c>
      <c r="V86">
        <f>IF(F86=Listes!$B$3,VLOOKUP(Bâtiments!E86,Feuil2!$A$22:$B$31,2),VLOOKUP(Bâtiments!E86,Feuil2!$A$22:$D$31,4))</f>
        <v>0</v>
      </c>
      <c r="W86">
        <f>IF(F86=Listes!$B$3,G86*(Feuil2!$C$23+Feuil2!$B$2+Feuil2!$D$2),(Feuil2!$B$2+Feuil2!$D$2)*(Bâtiments!G86+Bâtiments!H86)+Bâtiments!G86*Feuil2!$E$24+Bâtiments!H86*Feuil2!$F$24)</f>
        <v>0</v>
      </c>
      <c r="X86">
        <f t="shared" si="10"/>
        <v>0</v>
      </c>
      <c r="Y86">
        <f t="shared" si="11"/>
        <v>0</v>
      </c>
    </row>
    <row r="87" spans="1:25" x14ac:dyDescent="0.25">
      <c r="A87" s="5"/>
      <c r="B87" s="5"/>
      <c r="C87" s="13"/>
      <c r="D87" s="5"/>
      <c r="E87" s="5"/>
      <c r="F87" s="5"/>
      <c r="G87" s="5"/>
      <c r="H87" s="5"/>
      <c r="I87" s="7"/>
      <c r="J87" s="12">
        <f>IF(E87&lt;&gt;0,((Feuil2!A$13+Feuil2!$C$2)*E87)+Feuil2!A$2+Feuil2!A$3,0)</f>
        <v>0</v>
      </c>
      <c r="K87" s="12">
        <f t="shared" si="6"/>
        <v>0</v>
      </c>
      <c r="L87" s="7"/>
      <c r="M87" s="7"/>
      <c r="N87" s="12">
        <f>IF(G87+H87=0,0,IF(F87=Listes!$B$3,G87*(Feuil2!$A$14+Feuil2!$B$2+Feuil2!$D$2),(G87+H87)*(Feuil2!$A$14+Feuil2!$B$2+Feuil2!$D$2)))</f>
        <v>0</v>
      </c>
      <c r="O87" s="7"/>
      <c r="P87" s="7"/>
      <c r="Q87" s="12">
        <f t="shared" si="8"/>
        <v>0</v>
      </c>
      <c r="R87" s="12">
        <f t="shared" si="9"/>
        <v>0</v>
      </c>
      <c r="S87" s="12">
        <f t="shared" si="7"/>
        <v>0</v>
      </c>
      <c r="V87">
        <f>IF(F87=Listes!$B$3,VLOOKUP(Bâtiments!E87,Feuil2!$A$22:$B$31,2),VLOOKUP(Bâtiments!E87,Feuil2!$A$22:$D$31,4))</f>
        <v>0</v>
      </c>
      <c r="W87">
        <f>IF(F87=Listes!$B$3,G87*(Feuil2!$C$23+Feuil2!$B$2+Feuil2!$D$2),(Feuil2!$B$2+Feuil2!$D$2)*(Bâtiments!G87+Bâtiments!H87)+Bâtiments!G87*Feuil2!$E$24+Bâtiments!H87*Feuil2!$F$24)</f>
        <v>0</v>
      </c>
      <c r="X87">
        <f t="shared" si="10"/>
        <v>0</v>
      </c>
      <c r="Y87">
        <f t="shared" si="11"/>
        <v>0</v>
      </c>
    </row>
    <row r="88" spans="1:25" x14ac:dyDescent="0.25">
      <c r="A88" s="5"/>
      <c r="B88" s="5"/>
      <c r="C88" s="13"/>
      <c r="D88" s="5"/>
      <c r="E88" s="5"/>
      <c r="F88" s="5"/>
      <c r="G88" s="5"/>
      <c r="H88" s="5"/>
      <c r="I88" s="7"/>
      <c r="J88" s="12">
        <f>IF(E88&lt;&gt;0,((Feuil2!A$13+Feuil2!$C$2)*E88)+Feuil2!A$2+Feuil2!A$3,0)</f>
        <v>0</v>
      </c>
      <c r="K88" s="12">
        <f t="shared" si="6"/>
        <v>0</v>
      </c>
      <c r="L88" s="7"/>
      <c r="M88" s="7"/>
      <c r="N88" s="12">
        <f>IF(G88+H88=0,0,IF(F88=Listes!$B$3,G88*(Feuil2!$A$14+Feuil2!$B$2+Feuil2!$D$2),(G88+H88)*(Feuil2!$A$14+Feuil2!$B$2+Feuil2!$D$2)))</f>
        <v>0</v>
      </c>
      <c r="O88" s="7"/>
      <c r="P88" s="7"/>
      <c r="Q88" s="12">
        <f t="shared" si="8"/>
        <v>0</v>
      </c>
      <c r="R88" s="12">
        <f t="shared" si="9"/>
        <v>0</v>
      </c>
      <c r="S88" s="12">
        <f t="shared" si="7"/>
        <v>0</v>
      </c>
      <c r="V88">
        <f>IF(F88=Listes!$B$3,VLOOKUP(Bâtiments!E88,Feuil2!$A$22:$B$31,2),VLOOKUP(Bâtiments!E88,Feuil2!$A$22:$D$31,4))</f>
        <v>0</v>
      </c>
      <c r="W88">
        <f>IF(F88=Listes!$B$3,G88*(Feuil2!$C$23+Feuil2!$B$2+Feuil2!$D$2),(Feuil2!$B$2+Feuil2!$D$2)*(Bâtiments!G88+Bâtiments!H88)+Bâtiments!G88*Feuil2!$E$24+Bâtiments!H88*Feuil2!$F$24)</f>
        <v>0</v>
      </c>
      <c r="X88">
        <f t="shared" si="10"/>
        <v>0</v>
      </c>
      <c r="Y88">
        <f t="shared" si="11"/>
        <v>0</v>
      </c>
    </row>
    <row r="89" spans="1:25" x14ac:dyDescent="0.25">
      <c r="A89" s="5"/>
      <c r="B89" s="5"/>
      <c r="C89" s="13"/>
      <c r="D89" s="5"/>
      <c r="E89" s="5"/>
      <c r="F89" s="5"/>
      <c r="G89" s="5"/>
      <c r="H89" s="5"/>
      <c r="I89" s="7"/>
      <c r="J89" s="12">
        <f>IF(E89&lt;&gt;0,((Feuil2!A$13+Feuil2!$C$2)*E89)+Feuil2!A$2+Feuil2!A$3,0)</f>
        <v>0</v>
      </c>
      <c r="K89" s="12">
        <f t="shared" si="6"/>
        <v>0</v>
      </c>
      <c r="L89" s="7"/>
      <c r="M89" s="7"/>
      <c r="N89" s="12">
        <f>IF(G89+H89=0,0,IF(F89=Listes!$B$3,G89*(Feuil2!$A$14+Feuil2!$B$2+Feuil2!$D$2),(G89+H89)*(Feuil2!$A$14+Feuil2!$B$2+Feuil2!$D$2)))</f>
        <v>0</v>
      </c>
      <c r="O89" s="7"/>
      <c r="P89" s="7"/>
      <c r="Q89" s="12">
        <f t="shared" si="8"/>
        <v>0</v>
      </c>
      <c r="R89" s="12">
        <f t="shared" si="9"/>
        <v>0</v>
      </c>
      <c r="S89" s="12">
        <f t="shared" si="7"/>
        <v>0</v>
      </c>
      <c r="V89">
        <f>IF(F89=Listes!$B$3,VLOOKUP(Bâtiments!E89,Feuil2!$A$22:$B$31,2),VLOOKUP(Bâtiments!E89,Feuil2!$A$22:$D$31,4))</f>
        <v>0</v>
      </c>
      <c r="W89">
        <f>IF(F89=Listes!$B$3,G89*(Feuil2!$C$23+Feuil2!$B$2+Feuil2!$D$2),(Feuil2!$B$2+Feuil2!$D$2)*(Bâtiments!G89+Bâtiments!H89)+Bâtiments!G89*Feuil2!$E$24+Bâtiments!H89*Feuil2!$F$24)</f>
        <v>0</v>
      </c>
      <c r="X89">
        <f t="shared" si="10"/>
        <v>0</v>
      </c>
      <c r="Y89">
        <f t="shared" si="11"/>
        <v>0</v>
      </c>
    </row>
    <row r="90" spans="1:25" x14ac:dyDescent="0.25">
      <c r="A90" s="5"/>
      <c r="B90" s="5"/>
      <c r="C90" s="13"/>
      <c r="D90" s="5"/>
      <c r="E90" s="5"/>
      <c r="F90" s="5"/>
      <c r="G90" s="5"/>
      <c r="H90" s="5"/>
      <c r="I90" s="7"/>
      <c r="J90" s="12">
        <f>IF(E90&lt;&gt;0,((Feuil2!A$13+Feuil2!$C$2)*E90)+Feuil2!A$2+Feuil2!A$3,0)</f>
        <v>0</v>
      </c>
      <c r="K90" s="12">
        <f t="shared" si="6"/>
        <v>0</v>
      </c>
      <c r="L90" s="7"/>
      <c r="M90" s="7"/>
      <c r="N90" s="12">
        <f>IF(G90+H90=0,0,IF(F90=Listes!$B$3,G90*(Feuil2!$A$14+Feuil2!$B$2+Feuil2!$D$2),(G90+H90)*(Feuil2!$A$14+Feuil2!$B$2+Feuil2!$D$2)))</f>
        <v>0</v>
      </c>
      <c r="O90" s="7"/>
      <c r="P90" s="7"/>
      <c r="Q90" s="12">
        <f t="shared" si="8"/>
        <v>0</v>
      </c>
      <c r="R90" s="12">
        <f t="shared" si="9"/>
        <v>0</v>
      </c>
      <c r="S90" s="12">
        <f t="shared" si="7"/>
        <v>0</v>
      </c>
      <c r="V90">
        <f>IF(F90=Listes!$B$3,VLOOKUP(Bâtiments!E90,Feuil2!$A$22:$B$31,2),VLOOKUP(Bâtiments!E90,Feuil2!$A$22:$D$31,4))</f>
        <v>0</v>
      </c>
      <c r="W90">
        <f>IF(F90=Listes!$B$3,G90*(Feuil2!$C$23+Feuil2!$B$2+Feuil2!$D$2),(Feuil2!$B$2+Feuil2!$D$2)*(Bâtiments!G90+Bâtiments!H90)+Bâtiments!G90*Feuil2!$E$24+Bâtiments!H90*Feuil2!$F$24)</f>
        <v>0</v>
      </c>
      <c r="X90">
        <f t="shared" si="10"/>
        <v>0</v>
      </c>
      <c r="Y90">
        <f t="shared" si="11"/>
        <v>0</v>
      </c>
    </row>
    <row r="91" spans="1:25" x14ac:dyDescent="0.25">
      <c r="A91" s="5"/>
      <c r="B91" s="5"/>
      <c r="C91" s="13"/>
      <c r="D91" s="5"/>
      <c r="E91" s="5"/>
      <c r="F91" s="5"/>
      <c r="G91" s="5"/>
      <c r="H91" s="5"/>
      <c r="I91" s="7"/>
      <c r="J91" s="12">
        <f>IF(E91&lt;&gt;0,((Feuil2!A$13+Feuil2!$C$2)*E91)+Feuil2!A$2+Feuil2!A$3,0)</f>
        <v>0</v>
      </c>
      <c r="K91" s="12">
        <f t="shared" si="6"/>
        <v>0</v>
      </c>
      <c r="L91" s="7"/>
      <c r="M91" s="7"/>
      <c r="N91" s="12">
        <f>IF(G91+H91=0,0,IF(F91=Listes!$B$3,G91*(Feuil2!$A$14+Feuil2!$B$2+Feuil2!$D$2),(G91+H91)*(Feuil2!$A$14+Feuil2!$B$2+Feuil2!$D$2)))</f>
        <v>0</v>
      </c>
      <c r="O91" s="7"/>
      <c r="P91" s="7"/>
      <c r="Q91" s="12">
        <f t="shared" si="8"/>
        <v>0</v>
      </c>
      <c r="R91" s="12">
        <f t="shared" si="9"/>
        <v>0</v>
      </c>
      <c r="S91" s="12">
        <f t="shared" si="7"/>
        <v>0</v>
      </c>
      <c r="V91">
        <f>IF(F91=Listes!$B$3,VLOOKUP(Bâtiments!E91,Feuil2!$A$22:$B$31,2),VLOOKUP(Bâtiments!E91,Feuil2!$A$22:$D$31,4))</f>
        <v>0</v>
      </c>
      <c r="W91">
        <f>IF(F91=Listes!$B$3,G91*(Feuil2!$C$23+Feuil2!$B$2+Feuil2!$D$2),(Feuil2!$B$2+Feuil2!$D$2)*(Bâtiments!G91+Bâtiments!H91)+Bâtiments!G91*Feuil2!$E$24+Bâtiments!H91*Feuil2!$F$24)</f>
        <v>0</v>
      </c>
      <c r="X91">
        <f t="shared" si="10"/>
        <v>0</v>
      </c>
      <c r="Y91">
        <f t="shared" si="11"/>
        <v>0</v>
      </c>
    </row>
    <row r="92" spans="1:25" x14ac:dyDescent="0.25">
      <c r="A92" s="5"/>
      <c r="B92" s="5"/>
      <c r="C92" s="13"/>
      <c r="D92" s="5"/>
      <c r="E92" s="5"/>
      <c r="F92" s="5"/>
      <c r="G92" s="5"/>
      <c r="H92" s="5"/>
      <c r="I92" s="7"/>
      <c r="J92" s="12">
        <f>IF(E92&lt;&gt;0,((Feuil2!A$13+Feuil2!$C$2)*E92)+Feuil2!A$2+Feuil2!A$3,0)</f>
        <v>0</v>
      </c>
      <c r="K92" s="12">
        <f t="shared" si="6"/>
        <v>0</v>
      </c>
      <c r="L92" s="7"/>
      <c r="M92" s="7"/>
      <c r="N92" s="12">
        <f>IF(G92+H92=0,0,IF(F92=Listes!$B$3,G92*(Feuil2!$A$14+Feuil2!$B$2+Feuil2!$D$2),(G92+H92)*(Feuil2!$A$14+Feuil2!$B$2+Feuil2!$D$2)))</f>
        <v>0</v>
      </c>
      <c r="O92" s="7"/>
      <c r="P92" s="7"/>
      <c r="Q92" s="12">
        <f t="shared" si="8"/>
        <v>0</v>
      </c>
      <c r="R92" s="12">
        <f t="shared" si="9"/>
        <v>0</v>
      </c>
      <c r="S92" s="12">
        <f t="shared" si="7"/>
        <v>0</v>
      </c>
      <c r="V92">
        <f>IF(F92=Listes!$B$3,VLOOKUP(Bâtiments!E92,Feuil2!$A$22:$B$31,2),VLOOKUP(Bâtiments!E92,Feuil2!$A$22:$D$31,4))</f>
        <v>0</v>
      </c>
      <c r="W92">
        <f>IF(F92=Listes!$B$3,G92*(Feuil2!$C$23+Feuil2!$B$2+Feuil2!$D$2),(Feuil2!$B$2+Feuil2!$D$2)*(Bâtiments!G92+Bâtiments!H92)+Bâtiments!G92*Feuil2!$E$24+Bâtiments!H92*Feuil2!$F$24)</f>
        <v>0</v>
      </c>
      <c r="X92">
        <f t="shared" si="10"/>
        <v>0</v>
      </c>
      <c r="Y92">
        <f t="shared" si="11"/>
        <v>0</v>
      </c>
    </row>
    <row r="93" spans="1:25" x14ac:dyDescent="0.25">
      <c r="A93" s="5"/>
      <c r="B93" s="5"/>
      <c r="C93" s="13"/>
      <c r="D93" s="5"/>
      <c r="E93" s="5"/>
      <c r="F93" s="5"/>
      <c r="G93" s="5"/>
      <c r="H93" s="5"/>
      <c r="I93" s="7"/>
      <c r="J93" s="12">
        <f>IF(E93&lt;&gt;0,((Feuil2!A$13+Feuil2!$C$2)*E93)+Feuil2!A$2+Feuil2!A$3,0)</f>
        <v>0</v>
      </c>
      <c r="K93" s="12">
        <f t="shared" si="6"/>
        <v>0</v>
      </c>
      <c r="L93" s="7"/>
      <c r="M93" s="7"/>
      <c r="N93" s="12">
        <f>IF(G93+H93=0,0,IF(F93=Listes!$B$3,G93*(Feuil2!$A$14+Feuil2!$B$2+Feuil2!$D$2),(G93+H93)*(Feuil2!$A$14+Feuil2!$B$2+Feuil2!$D$2)))</f>
        <v>0</v>
      </c>
      <c r="O93" s="7"/>
      <c r="P93" s="7"/>
      <c r="Q93" s="12">
        <f t="shared" si="8"/>
        <v>0</v>
      </c>
      <c r="R93" s="12">
        <f t="shared" si="9"/>
        <v>0</v>
      </c>
      <c r="S93" s="12">
        <f t="shared" si="7"/>
        <v>0</v>
      </c>
      <c r="V93">
        <f>IF(F93=Listes!$B$3,VLOOKUP(Bâtiments!E93,Feuil2!$A$22:$B$31,2),VLOOKUP(Bâtiments!E93,Feuil2!$A$22:$D$31,4))</f>
        <v>0</v>
      </c>
      <c r="W93">
        <f>IF(F93=Listes!$B$3,G93*(Feuil2!$C$23+Feuil2!$B$2+Feuil2!$D$2),(Feuil2!$B$2+Feuil2!$D$2)*(Bâtiments!G93+Bâtiments!H93)+Bâtiments!G93*Feuil2!$E$24+Bâtiments!H93*Feuil2!$F$24)</f>
        <v>0</v>
      </c>
      <c r="X93">
        <f t="shared" si="10"/>
        <v>0</v>
      </c>
      <c r="Y93">
        <f t="shared" si="11"/>
        <v>0</v>
      </c>
    </row>
    <row r="94" spans="1:25" x14ac:dyDescent="0.25">
      <c r="A94" s="5"/>
      <c r="B94" s="5"/>
      <c r="C94" s="13"/>
      <c r="D94" s="5"/>
      <c r="E94" s="5"/>
      <c r="F94" s="5"/>
      <c r="G94" s="5"/>
      <c r="H94" s="5"/>
      <c r="I94" s="7"/>
      <c r="J94" s="12">
        <f>IF(E94&lt;&gt;0,((Feuil2!A$13+Feuil2!$C$2)*E94)+Feuil2!A$2+Feuil2!A$3,0)</f>
        <v>0</v>
      </c>
      <c r="K94" s="12">
        <f t="shared" si="6"/>
        <v>0</v>
      </c>
      <c r="L94" s="7"/>
      <c r="M94" s="7"/>
      <c r="N94" s="12">
        <f>IF(G94+H94=0,0,IF(F94=Listes!$B$3,G94*(Feuil2!$A$14+Feuil2!$B$2+Feuil2!$D$2),(G94+H94)*(Feuil2!$A$14+Feuil2!$B$2+Feuil2!$D$2)))</f>
        <v>0</v>
      </c>
      <c r="O94" s="7"/>
      <c r="P94" s="7"/>
      <c r="Q94" s="12">
        <f t="shared" si="8"/>
        <v>0</v>
      </c>
      <c r="R94" s="12">
        <f t="shared" si="9"/>
        <v>0</v>
      </c>
      <c r="S94" s="12">
        <f t="shared" si="7"/>
        <v>0</v>
      </c>
      <c r="V94">
        <f>IF(F94=Listes!$B$3,VLOOKUP(Bâtiments!E94,Feuil2!$A$22:$B$31,2),VLOOKUP(Bâtiments!E94,Feuil2!$A$22:$D$31,4))</f>
        <v>0</v>
      </c>
      <c r="W94">
        <f>IF(F94=Listes!$B$3,G94*(Feuil2!$C$23+Feuil2!$B$2+Feuil2!$D$2),(Feuil2!$B$2+Feuil2!$D$2)*(Bâtiments!G94+Bâtiments!H94)+Bâtiments!G94*Feuil2!$E$24+Bâtiments!H94*Feuil2!$F$24)</f>
        <v>0</v>
      </c>
      <c r="X94">
        <f t="shared" si="10"/>
        <v>0</v>
      </c>
      <c r="Y94">
        <f t="shared" si="11"/>
        <v>0</v>
      </c>
    </row>
    <row r="95" spans="1:25" x14ac:dyDescent="0.25">
      <c r="A95" s="5"/>
      <c r="B95" s="5"/>
      <c r="C95" s="13"/>
      <c r="D95" s="5"/>
      <c r="E95" s="5"/>
      <c r="F95" s="5"/>
      <c r="G95" s="5"/>
      <c r="H95" s="5"/>
      <c r="I95" s="7"/>
      <c r="J95" s="12">
        <f>IF(E95&lt;&gt;0,((Feuil2!A$13+Feuil2!$C$2)*E95)+Feuil2!A$2+Feuil2!A$3,0)</f>
        <v>0</v>
      </c>
      <c r="K95" s="12">
        <f t="shared" si="6"/>
        <v>0</v>
      </c>
      <c r="L95" s="7"/>
      <c r="M95" s="7"/>
      <c r="N95" s="12">
        <f>IF(G95+H95=0,0,IF(F95=Listes!$B$3,G95*(Feuil2!$A$14+Feuil2!$B$2+Feuil2!$D$2),(G95+H95)*(Feuil2!$A$14+Feuil2!$B$2+Feuil2!$D$2)))</f>
        <v>0</v>
      </c>
      <c r="O95" s="7"/>
      <c r="P95" s="7"/>
      <c r="Q95" s="12">
        <f t="shared" si="8"/>
        <v>0</v>
      </c>
      <c r="R95" s="12">
        <f t="shared" si="9"/>
        <v>0</v>
      </c>
      <c r="S95" s="12">
        <f t="shared" si="7"/>
        <v>0</v>
      </c>
      <c r="V95">
        <f>IF(F95=Listes!$B$3,VLOOKUP(Bâtiments!E95,Feuil2!$A$22:$B$31,2),VLOOKUP(Bâtiments!E95,Feuil2!$A$22:$D$31,4))</f>
        <v>0</v>
      </c>
      <c r="W95">
        <f>IF(F95=Listes!$B$3,G95*(Feuil2!$C$23+Feuil2!$B$2+Feuil2!$D$2),(Feuil2!$B$2+Feuil2!$D$2)*(Bâtiments!G95+Bâtiments!H95)+Bâtiments!G95*Feuil2!$E$24+Bâtiments!H95*Feuil2!$F$24)</f>
        <v>0</v>
      </c>
      <c r="X95">
        <f t="shared" si="10"/>
        <v>0</v>
      </c>
      <c r="Y95">
        <f t="shared" si="11"/>
        <v>0</v>
      </c>
    </row>
    <row r="96" spans="1:25" x14ac:dyDescent="0.25">
      <c r="A96" s="5"/>
      <c r="B96" s="5"/>
      <c r="C96" s="13"/>
      <c r="D96" s="5"/>
      <c r="E96" s="5"/>
      <c r="F96" s="5"/>
      <c r="G96" s="5"/>
      <c r="H96" s="5"/>
      <c r="I96" s="7"/>
      <c r="J96" s="12">
        <f>IF(E96&lt;&gt;0,((Feuil2!A$13+Feuil2!$C$2)*E96)+Feuil2!A$2+Feuil2!A$3,0)</f>
        <v>0</v>
      </c>
      <c r="K96" s="12">
        <f t="shared" si="6"/>
        <v>0</v>
      </c>
      <c r="L96" s="7"/>
      <c r="M96" s="7"/>
      <c r="N96" s="12">
        <f>IF(G96+H96=0,0,IF(F96=Listes!$B$3,G96*(Feuil2!$A$14+Feuil2!$B$2+Feuil2!$D$2),(G96+H96)*(Feuil2!$A$14+Feuil2!$B$2+Feuil2!$D$2)))</f>
        <v>0</v>
      </c>
      <c r="O96" s="7"/>
      <c r="P96" s="7"/>
      <c r="Q96" s="12">
        <f t="shared" si="8"/>
        <v>0</v>
      </c>
      <c r="R96" s="12">
        <f t="shared" si="9"/>
        <v>0</v>
      </c>
      <c r="S96" s="12">
        <f t="shared" si="7"/>
        <v>0</v>
      </c>
      <c r="V96">
        <f>IF(F96=Listes!$B$3,VLOOKUP(Bâtiments!E96,Feuil2!$A$22:$B$31,2),VLOOKUP(Bâtiments!E96,Feuil2!$A$22:$D$31,4))</f>
        <v>0</v>
      </c>
      <c r="W96">
        <f>IF(F96=Listes!$B$3,G96*(Feuil2!$C$23+Feuil2!$B$2+Feuil2!$D$2),(Feuil2!$B$2+Feuil2!$D$2)*(Bâtiments!G96+Bâtiments!H96)+Bâtiments!G96*Feuil2!$E$24+Bâtiments!H96*Feuil2!$F$24)</f>
        <v>0</v>
      </c>
      <c r="X96">
        <f t="shared" si="10"/>
        <v>0</v>
      </c>
      <c r="Y96">
        <f t="shared" si="11"/>
        <v>0</v>
      </c>
    </row>
    <row r="97" spans="1:25" x14ac:dyDescent="0.25">
      <c r="A97" s="5"/>
      <c r="B97" s="5"/>
      <c r="C97" s="13"/>
      <c r="D97" s="5"/>
      <c r="E97" s="5"/>
      <c r="F97" s="5"/>
      <c r="G97" s="5"/>
      <c r="H97" s="5"/>
      <c r="I97" s="7"/>
      <c r="J97" s="12">
        <f>IF(E97&lt;&gt;0,((Feuil2!A$13+Feuil2!$C$2)*E97)+Feuil2!A$2+Feuil2!A$3,0)</f>
        <v>0</v>
      </c>
      <c r="K97" s="12">
        <f t="shared" si="6"/>
        <v>0</v>
      </c>
      <c r="L97" s="7"/>
      <c r="M97" s="7"/>
      <c r="N97" s="12">
        <f>IF(G97+H97=0,0,IF(F97=Listes!$B$3,G97*(Feuil2!$A$14+Feuil2!$B$2+Feuil2!$D$2),(G97+H97)*(Feuil2!$A$14+Feuil2!$B$2+Feuil2!$D$2)))</f>
        <v>0</v>
      </c>
      <c r="O97" s="7"/>
      <c r="P97" s="7"/>
      <c r="Q97" s="12">
        <f t="shared" si="8"/>
        <v>0</v>
      </c>
      <c r="R97" s="12">
        <f t="shared" si="9"/>
        <v>0</v>
      </c>
      <c r="S97" s="12">
        <f t="shared" si="7"/>
        <v>0</v>
      </c>
      <c r="V97">
        <f>IF(F97=Listes!$B$3,VLOOKUP(Bâtiments!E97,Feuil2!$A$22:$B$31,2),VLOOKUP(Bâtiments!E97,Feuil2!$A$22:$D$31,4))</f>
        <v>0</v>
      </c>
      <c r="W97">
        <f>IF(F97=Listes!$B$3,G97*(Feuil2!$C$23+Feuil2!$B$2+Feuil2!$D$2),(Feuil2!$B$2+Feuil2!$D$2)*(Bâtiments!G97+Bâtiments!H97)+Bâtiments!G97*Feuil2!$E$24+Bâtiments!H97*Feuil2!$F$24)</f>
        <v>0</v>
      </c>
      <c r="X97">
        <f t="shared" si="10"/>
        <v>0</v>
      </c>
      <c r="Y97">
        <f t="shared" si="11"/>
        <v>0</v>
      </c>
    </row>
    <row r="98" spans="1:25" x14ac:dyDescent="0.25">
      <c r="A98" s="5"/>
      <c r="B98" s="5"/>
      <c r="C98" s="13"/>
      <c r="D98" s="5"/>
      <c r="E98" s="5"/>
      <c r="F98" s="5"/>
      <c r="G98" s="5"/>
      <c r="H98" s="5"/>
      <c r="I98" s="7"/>
      <c r="J98" s="12">
        <f>IF(E98&lt;&gt;0,((Feuil2!A$13+Feuil2!$C$2)*E98)+Feuil2!A$2+Feuil2!A$3,0)</f>
        <v>0</v>
      </c>
      <c r="K98" s="12">
        <f t="shared" si="6"/>
        <v>0</v>
      </c>
      <c r="L98" s="7"/>
      <c r="M98" s="7"/>
      <c r="N98" s="12">
        <f>IF(G98+H98=0,0,IF(F98=Listes!$B$3,G98*(Feuil2!$A$14+Feuil2!$B$2+Feuil2!$D$2),(G98+H98)*(Feuil2!$A$14+Feuil2!$B$2+Feuil2!$D$2)))</f>
        <v>0</v>
      </c>
      <c r="O98" s="7"/>
      <c r="P98" s="7"/>
      <c r="Q98" s="12">
        <f t="shared" si="8"/>
        <v>0</v>
      </c>
      <c r="R98" s="12">
        <f t="shared" si="9"/>
        <v>0</v>
      </c>
      <c r="S98" s="12">
        <f t="shared" si="7"/>
        <v>0</v>
      </c>
      <c r="V98">
        <f>IF(F98=Listes!$B$3,VLOOKUP(Bâtiments!E98,Feuil2!$A$22:$B$31,2),VLOOKUP(Bâtiments!E98,Feuil2!$A$22:$D$31,4))</f>
        <v>0</v>
      </c>
      <c r="W98">
        <f>IF(F98=Listes!$B$3,G98*(Feuil2!$C$23+Feuil2!$B$2+Feuil2!$D$2),(Feuil2!$B$2+Feuil2!$D$2)*(Bâtiments!G98+Bâtiments!H98)+Bâtiments!G98*Feuil2!$E$24+Bâtiments!H98*Feuil2!$F$24)</f>
        <v>0</v>
      </c>
      <c r="X98">
        <f t="shared" si="10"/>
        <v>0</v>
      </c>
      <c r="Y98">
        <f t="shared" si="11"/>
        <v>0</v>
      </c>
    </row>
    <row r="99" spans="1:25" x14ac:dyDescent="0.25">
      <c r="A99" s="5"/>
      <c r="B99" s="5"/>
      <c r="C99" s="13"/>
      <c r="D99" s="5"/>
      <c r="E99" s="5"/>
      <c r="F99" s="5"/>
      <c r="G99" s="5"/>
      <c r="H99" s="5"/>
      <c r="I99" s="7"/>
      <c r="J99" s="12">
        <f>IF(E99&lt;&gt;0,((Feuil2!A$13+Feuil2!$C$2)*E99)+Feuil2!A$2+Feuil2!A$3,0)</f>
        <v>0</v>
      </c>
      <c r="K99" s="12">
        <f t="shared" si="6"/>
        <v>0</v>
      </c>
      <c r="L99" s="7"/>
      <c r="M99" s="7"/>
      <c r="N99" s="12">
        <f>IF(G99+H99=0,0,IF(F99=Listes!$B$3,G99*(Feuil2!$A$14+Feuil2!$B$2+Feuil2!$D$2),(G99+H99)*(Feuil2!$A$14+Feuil2!$B$2+Feuil2!$D$2)))</f>
        <v>0</v>
      </c>
      <c r="O99" s="7"/>
      <c r="P99" s="7"/>
      <c r="Q99" s="12">
        <f t="shared" si="8"/>
        <v>0</v>
      </c>
      <c r="R99" s="12">
        <f t="shared" si="9"/>
        <v>0</v>
      </c>
      <c r="S99" s="12">
        <f t="shared" si="7"/>
        <v>0</v>
      </c>
      <c r="V99">
        <f>IF(F99=Listes!$B$3,VLOOKUP(Bâtiments!E99,Feuil2!$A$22:$B$31,2),VLOOKUP(Bâtiments!E99,Feuil2!$A$22:$D$31,4))</f>
        <v>0</v>
      </c>
      <c r="W99">
        <f>IF(F99=Listes!$B$3,G99*(Feuil2!$C$23+Feuil2!$B$2+Feuil2!$D$2),(Feuil2!$B$2+Feuil2!$D$2)*(Bâtiments!G99+Bâtiments!H99)+Bâtiments!G99*Feuil2!$E$24+Bâtiments!H99*Feuil2!$F$24)</f>
        <v>0</v>
      </c>
      <c r="X99">
        <f t="shared" si="10"/>
        <v>0</v>
      </c>
      <c r="Y99">
        <f t="shared" si="11"/>
        <v>0</v>
      </c>
    </row>
    <row r="100" spans="1:25" x14ac:dyDescent="0.25">
      <c r="A100" s="5"/>
      <c r="B100" s="5"/>
      <c r="C100" s="13"/>
      <c r="D100" s="5"/>
      <c r="E100" s="5"/>
      <c r="F100" s="5"/>
      <c r="G100" s="5"/>
      <c r="H100" s="5"/>
      <c r="I100" s="7"/>
      <c r="J100" s="12">
        <f>IF(E100&lt;&gt;0,((Feuil2!A$13+Feuil2!$C$2)*E100)+Feuil2!A$2+Feuil2!A$3,0)</f>
        <v>0</v>
      </c>
      <c r="K100" s="12">
        <f t="shared" si="6"/>
        <v>0</v>
      </c>
      <c r="L100" s="7"/>
      <c r="M100" s="7"/>
      <c r="N100" s="12">
        <f>IF(G100+H100=0,0,IF(F100=Listes!$B$3,G100*(Feuil2!$A$14+Feuil2!$B$2+Feuil2!$D$2),(G100+H100)*(Feuil2!$A$14+Feuil2!$B$2+Feuil2!$D$2)))</f>
        <v>0</v>
      </c>
      <c r="O100" s="7"/>
      <c r="P100" s="7"/>
      <c r="Q100" s="12">
        <f t="shared" si="8"/>
        <v>0</v>
      </c>
      <c r="R100" s="12">
        <f t="shared" si="9"/>
        <v>0</v>
      </c>
      <c r="S100" s="12">
        <f t="shared" si="7"/>
        <v>0</v>
      </c>
      <c r="V100">
        <f>IF(F100=Listes!$B$3,VLOOKUP(Bâtiments!E100,Feuil2!$A$22:$B$31,2),VLOOKUP(Bâtiments!E100,Feuil2!$A$22:$D$31,4))</f>
        <v>0</v>
      </c>
      <c r="W100">
        <f>IF(F100=Listes!$B$3,G100*(Feuil2!$C$23+Feuil2!$B$2+Feuil2!$D$2),(Feuil2!$B$2+Feuil2!$D$2)*(Bâtiments!G100+Bâtiments!H100)+Bâtiments!G100*Feuil2!$E$24+Bâtiments!H100*Feuil2!$F$24)</f>
        <v>0</v>
      </c>
      <c r="X100">
        <f t="shared" si="10"/>
        <v>0</v>
      </c>
      <c r="Y100">
        <f t="shared" si="11"/>
        <v>0</v>
      </c>
    </row>
    <row r="101" spans="1:25" x14ac:dyDescent="0.25">
      <c r="A101" s="5"/>
      <c r="B101" s="5"/>
      <c r="C101" s="13"/>
      <c r="D101" s="5"/>
      <c r="E101" s="5"/>
      <c r="F101" s="5"/>
      <c r="G101" s="5"/>
      <c r="H101" s="5"/>
      <c r="I101" s="7"/>
      <c r="J101" s="12">
        <f>IF(E101&lt;&gt;0,((Feuil2!A$13+Feuil2!$C$2)*E101)+Feuil2!A$2+Feuil2!A$3,0)</f>
        <v>0</v>
      </c>
      <c r="K101" s="12">
        <f t="shared" si="6"/>
        <v>0</v>
      </c>
      <c r="L101" s="7"/>
      <c r="M101" s="7"/>
      <c r="N101" s="12">
        <f>IF(G101+H101=0,0,IF(F101=Listes!$B$3,G101*(Feuil2!$A$14+Feuil2!$B$2+Feuil2!$D$2),(G101+H101)*(Feuil2!$A$14+Feuil2!$B$2+Feuil2!$D$2)))</f>
        <v>0</v>
      </c>
      <c r="O101" s="7"/>
      <c r="P101" s="7"/>
      <c r="Q101" s="12">
        <f t="shared" si="8"/>
        <v>0</v>
      </c>
      <c r="R101" s="12">
        <f t="shared" si="9"/>
        <v>0</v>
      </c>
      <c r="S101" s="12">
        <f t="shared" si="7"/>
        <v>0</v>
      </c>
      <c r="V101">
        <f>IF(F101=Listes!$B$3,VLOOKUP(Bâtiments!E101,Feuil2!$A$22:$B$31,2),VLOOKUP(Bâtiments!E101,Feuil2!$A$22:$D$31,4))</f>
        <v>0</v>
      </c>
      <c r="W101">
        <f>IF(F101=Listes!$B$3,G101*(Feuil2!$C$23+Feuil2!$B$2+Feuil2!$D$2),(Feuil2!$B$2+Feuil2!$D$2)*(Bâtiments!G101+Bâtiments!H101)+Bâtiments!G101*Feuil2!$E$24+Bâtiments!H101*Feuil2!$F$24)</f>
        <v>0</v>
      </c>
      <c r="X101">
        <f t="shared" si="10"/>
        <v>0</v>
      </c>
      <c r="Y101">
        <f t="shared" si="11"/>
        <v>0</v>
      </c>
    </row>
    <row r="102" spans="1:25" x14ac:dyDescent="0.25">
      <c r="A102" s="5"/>
      <c r="B102" s="5"/>
      <c r="C102" s="13"/>
      <c r="D102" s="5"/>
      <c r="E102" s="5"/>
      <c r="F102" s="5"/>
      <c r="G102" s="5"/>
      <c r="H102" s="5"/>
      <c r="I102" s="7"/>
      <c r="J102" s="12">
        <f>IF(E102&lt;&gt;0,((Feuil2!A$13+Feuil2!$C$2)*E102)+Feuil2!A$2+Feuil2!A$3,0)</f>
        <v>0</v>
      </c>
      <c r="K102" s="12">
        <f t="shared" si="6"/>
        <v>0</v>
      </c>
      <c r="L102" s="7"/>
      <c r="M102" s="7"/>
      <c r="N102" s="12">
        <f>IF(G102+H102=0,0,IF(F102=Listes!$B$3,G102*(Feuil2!$A$14+Feuil2!$B$2+Feuil2!$D$2),(G102+H102)*(Feuil2!$A$14+Feuil2!$B$2+Feuil2!$D$2)))</f>
        <v>0</v>
      </c>
      <c r="O102" s="7"/>
      <c r="P102" s="7"/>
      <c r="Q102" s="12">
        <f t="shared" si="8"/>
        <v>0</v>
      </c>
      <c r="R102" s="12">
        <f t="shared" si="9"/>
        <v>0</v>
      </c>
      <c r="S102" s="12">
        <f t="shared" si="7"/>
        <v>0</v>
      </c>
      <c r="V102">
        <f>IF(F102=Listes!$B$3,VLOOKUP(Bâtiments!E102,Feuil2!$A$22:$B$31,2),VLOOKUP(Bâtiments!E102,Feuil2!$A$22:$D$31,4))</f>
        <v>0</v>
      </c>
      <c r="W102">
        <f>IF(F102=Listes!$B$3,G102*(Feuil2!$C$23+Feuil2!$B$2+Feuil2!$D$2),(Feuil2!$B$2+Feuil2!$D$2)*(Bâtiments!G102+Bâtiments!H102)+Bâtiments!G102*Feuil2!$E$24+Bâtiments!H102*Feuil2!$F$24)</f>
        <v>0</v>
      </c>
      <c r="X102">
        <f t="shared" si="10"/>
        <v>0</v>
      </c>
      <c r="Y102">
        <f t="shared" si="11"/>
        <v>0</v>
      </c>
    </row>
    <row r="103" spans="1:25" x14ac:dyDescent="0.25">
      <c r="A103" s="5"/>
      <c r="B103" s="5"/>
      <c r="C103" s="13"/>
      <c r="D103" s="5"/>
      <c r="E103" s="5"/>
      <c r="F103" s="5"/>
      <c r="G103" s="5"/>
      <c r="H103" s="5"/>
      <c r="I103" s="7"/>
      <c r="J103" s="12">
        <f>IF(E103&lt;&gt;0,((Feuil2!A$13+Feuil2!$C$2)*E103)+Feuil2!A$2+Feuil2!A$3,0)</f>
        <v>0</v>
      </c>
      <c r="K103" s="12">
        <f t="shared" si="6"/>
        <v>0</v>
      </c>
      <c r="L103" s="7"/>
      <c r="M103" s="7"/>
      <c r="N103" s="12">
        <f>IF(G103+H103=0,0,IF(F103=Listes!$B$3,G103*(Feuil2!$A$14+Feuil2!$B$2+Feuil2!$D$2),(G103+H103)*(Feuil2!$A$14+Feuil2!$B$2+Feuil2!$D$2)))</f>
        <v>0</v>
      </c>
      <c r="O103" s="7"/>
      <c r="P103" s="7"/>
      <c r="Q103" s="12">
        <f t="shared" si="8"/>
        <v>0</v>
      </c>
      <c r="R103" s="12">
        <f t="shared" si="9"/>
        <v>0</v>
      </c>
      <c r="S103" s="12">
        <f t="shared" si="7"/>
        <v>0</v>
      </c>
      <c r="V103">
        <f>IF(F103=Listes!$B$3,VLOOKUP(Bâtiments!E103,Feuil2!$A$22:$B$31,2),VLOOKUP(Bâtiments!E103,Feuil2!$A$22:$D$31,4))</f>
        <v>0</v>
      </c>
      <c r="W103">
        <f>IF(F103=Listes!$B$3,G103*(Feuil2!$C$23+Feuil2!$B$2+Feuil2!$D$2),(Feuil2!$B$2+Feuil2!$D$2)*(Bâtiments!G103+Bâtiments!H103)+Bâtiments!G103*Feuil2!$E$24+Bâtiments!H103*Feuil2!$F$24)</f>
        <v>0</v>
      </c>
      <c r="X103">
        <f t="shared" si="10"/>
        <v>0</v>
      </c>
      <c r="Y103">
        <f t="shared" si="11"/>
        <v>0</v>
      </c>
    </row>
    <row r="104" spans="1:25" x14ac:dyDescent="0.25">
      <c r="A104" s="5"/>
      <c r="B104" s="5"/>
      <c r="C104" s="13"/>
      <c r="D104" s="5"/>
      <c r="E104" s="5"/>
      <c r="F104" s="5"/>
      <c r="G104" s="5"/>
      <c r="H104" s="5"/>
      <c r="I104" s="7"/>
      <c r="J104" s="12">
        <f>IF(E104&lt;&gt;0,((Feuil2!A$13+Feuil2!$C$2)*E104)+Feuil2!A$2+Feuil2!A$3,0)</f>
        <v>0</v>
      </c>
      <c r="K104" s="12"/>
      <c r="L104" s="7"/>
      <c r="M104" s="7"/>
      <c r="N104" s="12"/>
      <c r="O104" s="7"/>
      <c r="P104" s="7"/>
      <c r="Q104" s="12"/>
      <c r="R104" s="12">
        <f t="shared" si="9"/>
        <v>0</v>
      </c>
      <c r="S104" s="12">
        <f t="shared" si="7"/>
        <v>0</v>
      </c>
      <c r="V104">
        <f>IF(F104=Listes!$B$3,VLOOKUP(Bâtiments!E104,Feuil2!$A$22:$B$31,2),VLOOKUP(Bâtiments!E104,Feuil2!$A$22:$D$31,4))</f>
        <v>0</v>
      </c>
      <c r="W104">
        <f>IF(F104=Listes!$B$3,G104*(Feuil2!$C$23+Feuil2!$B$2+Feuil2!$D$2),(Feuil2!$B$2+Feuil2!$D$2)*(Bâtiments!G104+Bâtiments!H104)+Bâtiments!G104*Feuil2!$E$24+Bâtiments!H104*Feuil2!$F$24)</f>
        <v>0</v>
      </c>
      <c r="X104">
        <f t="shared" si="10"/>
        <v>0</v>
      </c>
      <c r="Y104">
        <f t="shared" si="11"/>
        <v>0</v>
      </c>
    </row>
    <row r="105" spans="1:25" x14ac:dyDescent="0.25">
      <c r="A105" s="5"/>
      <c r="B105" s="5"/>
      <c r="C105" s="13"/>
      <c r="D105" s="5"/>
      <c r="E105" s="5"/>
      <c r="F105" s="5"/>
      <c r="G105" s="5"/>
      <c r="H105" s="5"/>
      <c r="I105" s="7"/>
      <c r="J105" s="12"/>
      <c r="K105" s="12"/>
      <c r="L105" s="7"/>
      <c r="M105" s="7"/>
      <c r="N105" s="12"/>
      <c r="O105" s="7"/>
      <c r="P105" s="7"/>
      <c r="Q105" s="12"/>
      <c r="R105" s="12"/>
    </row>
    <row r="106" spans="1:25" x14ac:dyDescent="0.25">
      <c r="A106" s="5"/>
      <c r="B106" s="5"/>
      <c r="C106" s="13"/>
      <c r="D106" s="5"/>
      <c r="E106" s="5"/>
      <c r="F106" s="5"/>
      <c r="G106" s="5"/>
      <c r="H106" s="5"/>
      <c r="I106" s="7"/>
      <c r="J106" s="12"/>
      <c r="K106" s="12"/>
      <c r="L106" s="7"/>
      <c r="M106" s="7"/>
      <c r="N106" s="12"/>
      <c r="O106" s="7"/>
      <c r="P106" s="7"/>
      <c r="Q106" s="12"/>
      <c r="R106" s="12"/>
    </row>
    <row r="107" spans="1:25" x14ac:dyDescent="0.25">
      <c r="A107" s="5"/>
      <c r="B107" s="5"/>
      <c r="C107" s="13"/>
      <c r="D107" s="5"/>
      <c r="E107" s="5"/>
      <c r="F107" s="5"/>
      <c r="G107" s="5"/>
      <c r="H107" s="5"/>
      <c r="I107" s="7"/>
      <c r="J107" s="12"/>
      <c r="K107" s="12"/>
      <c r="L107" s="7"/>
      <c r="M107" s="7"/>
      <c r="N107" s="12"/>
      <c r="O107" s="7"/>
      <c r="P107" s="7"/>
      <c r="Q107" s="12"/>
      <c r="R107" s="12"/>
    </row>
    <row r="108" spans="1:25" x14ac:dyDescent="0.25">
      <c r="A108" s="5"/>
      <c r="B108" s="5"/>
      <c r="C108" s="13"/>
      <c r="D108" s="5"/>
      <c r="E108" s="5"/>
      <c r="F108" s="5"/>
      <c r="G108" s="5"/>
      <c r="H108" s="5"/>
      <c r="I108" s="7"/>
      <c r="J108" s="12"/>
      <c r="K108" s="12"/>
      <c r="L108" s="7"/>
      <c r="M108" s="7"/>
      <c r="N108" s="12"/>
      <c r="O108" s="7"/>
      <c r="P108" s="7"/>
      <c r="Q108" s="12"/>
      <c r="R108" s="12"/>
    </row>
    <row r="109" spans="1:25" x14ac:dyDescent="0.25">
      <c r="A109" s="5"/>
      <c r="B109" s="5"/>
      <c r="C109" s="13"/>
      <c r="D109" s="5"/>
      <c r="E109" s="5"/>
      <c r="F109" s="5"/>
      <c r="G109" s="5"/>
      <c r="H109" s="5"/>
      <c r="I109" s="7"/>
      <c r="J109" s="12"/>
      <c r="K109" s="12"/>
      <c r="L109" s="7"/>
      <c r="M109" s="7"/>
      <c r="N109" s="12"/>
      <c r="O109" s="7"/>
      <c r="P109" s="7"/>
      <c r="Q109" s="12"/>
      <c r="R109" s="12"/>
    </row>
  </sheetData>
  <dataConsolidate/>
  <mergeCells count="1">
    <mergeCell ref="V12:Y12"/>
  </mergeCells>
  <conditionalFormatting sqref="F64:F103 G72:H99 G64:G71">
    <cfRule type="expression" dxfId="17" priority="16">
      <formula>IF($D64="Eclairage",TRUE,FALSE)</formula>
    </cfRule>
  </conditionalFormatting>
  <conditionalFormatting sqref="M14:M109 H72:H109">
    <cfRule type="expression" dxfId="16" priority="15">
      <formula>IF($F14="BASE",TRUE,FALSE)</formula>
    </cfRule>
  </conditionalFormatting>
  <conditionalFormatting sqref="H63:H71">
    <cfRule type="expression" dxfId="15" priority="12">
      <formula>IF($D63="Eclairage",TRUE,FALSE)</formula>
    </cfRule>
  </conditionalFormatting>
  <conditionalFormatting sqref="H18:H62">
    <cfRule type="expression" dxfId="14" priority="10">
      <formula>IF($F18="BASE",TRUE,FALSE)</formula>
    </cfRule>
  </conditionalFormatting>
  <conditionalFormatting sqref="H18:H62">
    <cfRule type="expression" dxfId="13" priority="11">
      <formula>IF($D18="Eclairage",TRUE,FALSE)</formula>
    </cfRule>
  </conditionalFormatting>
  <conditionalFormatting sqref="G63">
    <cfRule type="expression" dxfId="12" priority="9">
      <formula>IF($D63="Eclairage",TRUE,FALSE)</formula>
    </cfRule>
  </conditionalFormatting>
  <conditionalFormatting sqref="G19:G62">
    <cfRule type="expression" dxfId="11" priority="8">
      <formula>IF($D19="Eclairage",TRUE,FALSE)</formula>
    </cfRule>
  </conditionalFormatting>
  <conditionalFormatting sqref="F19:F62">
    <cfRule type="expression" dxfId="10" priority="7">
      <formula>IF($D19="Eclairage",TRUE,FALSE)</formula>
    </cfRule>
  </conditionalFormatting>
  <conditionalFormatting sqref="G18">
    <cfRule type="expression" dxfId="7" priority="5">
      <formula>IF($F18="BASE",TRUE,FALSE)</formula>
    </cfRule>
  </conditionalFormatting>
  <conditionalFormatting sqref="E18:G18">
    <cfRule type="expression" dxfId="6" priority="6">
      <formula>IF($D18="Eclairage",TRUE,FALSE)</formula>
    </cfRule>
  </conditionalFormatting>
  <conditionalFormatting sqref="H14:H17">
    <cfRule type="expression" dxfId="3" priority="3">
      <formula>IF($F14="BASE",TRUE,FALSE)</formula>
    </cfRule>
  </conditionalFormatting>
  <conditionalFormatting sqref="H14:H17">
    <cfRule type="expression" dxfId="2" priority="4">
      <formula>IF($D14="Eclairage",TRUE,FALSE)</formula>
    </cfRule>
  </conditionalFormatting>
  <conditionalFormatting sqref="G14:G17">
    <cfRule type="expression" dxfId="1" priority="2">
      <formula>IF($D14="Eclairage",TRUE,FALSE)</formula>
    </cfRule>
  </conditionalFormatting>
  <conditionalFormatting sqref="F14:F17">
    <cfRule type="expression" dxfId="0" priority="1">
      <formula>IF($D14="Eclairage",TRUE,FALSE)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Listes!$A$4:$A$6</xm:f>
          </x14:formula1>
          <xm:sqref>D1:D5 E14:F17 D10:D1048576 E18:E62</xm:sqref>
        </x14:dataValidation>
        <x14:dataValidation type="list" allowBlank="1" showInputMessage="1" showErrorMessage="1" xr:uid="{00000000-0002-0000-0000-000001000000}">
          <x14:formula1>
            <xm:f>Listes!$B$3:$B$5</xm:f>
          </x14:formula1>
          <xm:sqref>H14:H17 F1:F13 F64:F1048576 G18:G63</xm:sqref>
        </x14:dataValidation>
        <x14:dataValidation type="list" allowBlank="1" showInputMessage="1" showErrorMessage="1" xr:uid="{00000000-0002-0000-0000-000002000000}">
          <x14:formula1>
            <xm:f>Feuil2!$A$23:$A$31</xm:f>
          </x14:formula1>
          <xm:sqref>G14:G17 E63:E109 F18:F63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6"/>
  <sheetViews>
    <sheetView workbookViewId="0">
      <selection activeCell="B3" sqref="B3"/>
    </sheetView>
  </sheetViews>
  <sheetFormatPr baseColWidth="10" defaultRowHeight="15" x14ac:dyDescent="0.25"/>
  <cols>
    <col min="1" max="1" width="14.85546875" bestFit="1" customWidth="1"/>
  </cols>
  <sheetData>
    <row r="2" spans="1:2" x14ac:dyDescent="0.25">
      <c r="A2" t="s">
        <v>5</v>
      </c>
      <c r="B2" t="s">
        <v>6</v>
      </c>
    </row>
    <row r="3" spans="1:2" x14ac:dyDescent="0.25">
      <c r="A3" t="s">
        <v>2</v>
      </c>
      <c r="B3" t="s">
        <v>12</v>
      </c>
    </row>
    <row r="4" spans="1:2" x14ac:dyDescent="0.25">
      <c r="A4" t="s">
        <v>3</v>
      </c>
      <c r="B4" t="s">
        <v>14</v>
      </c>
    </row>
    <row r="5" spans="1:2" x14ac:dyDescent="0.25">
      <c r="A5" t="s">
        <v>7</v>
      </c>
      <c r="B5" t="s">
        <v>13</v>
      </c>
    </row>
    <row r="6" spans="1:2" x14ac:dyDescent="0.25">
      <c r="A6" t="s">
        <v>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workbookViewId="0">
      <selection activeCell="A22" sqref="A22"/>
    </sheetView>
  </sheetViews>
  <sheetFormatPr baseColWidth="10" defaultRowHeight="15" x14ac:dyDescent="0.25"/>
  <cols>
    <col min="1" max="1" width="17.5703125" bestFit="1" customWidth="1"/>
  </cols>
  <sheetData>
    <row r="1" spans="1:4" x14ac:dyDescent="0.25">
      <c r="A1" t="s">
        <v>16</v>
      </c>
      <c r="B1" t="s">
        <v>17</v>
      </c>
      <c r="C1" t="s">
        <v>18</v>
      </c>
      <c r="D1" t="s">
        <v>19</v>
      </c>
    </row>
    <row r="2" spans="1:4" x14ac:dyDescent="0.25">
      <c r="A2">
        <v>13.44</v>
      </c>
      <c r="B2">
        <v>2.2499999999999999E-2</v>
      </c>
      <c r="C2">
        <v>0.27039999999999997</v>
      </c>
      <c r="D2">
        <v>1.2749999999999999E-2</v>
      </c>
    </row>
    <row r="3" spans="1:4" x14ac:dyDescent="0.25">
      <c r="A3">
        <v>20.88</v>
      </c>
      <c r="B3" t="s">
        <v>26</v>
      </c>
      <c r="C3" t="s">
        <v>42</v>
      </c>
      <c r="D3" t="s">
        <v>26</v>
      </c>
    </row>
    <row r="9" spans="1:4" x14ac:dyDescent="0.25">
      <c r="A9" t="s">
        <v>25</v>
      </c>
    </row>
    <row r="10" spans="1:4" x14ac:dyDescent="0.25">
      <c r="A10">
        <v>62.52</v>
      </c>
      <c r="B10" t="s">
        <v>36</v>
      </c>
    </row>
    <row r="11" spans="1:4" x14ac:dyDescent="0.25">
      <c r="A11">
        <v>1.47E-2</v>
      </c>
      <c r="B11" t="s">
        <v>37</v>
      </c>
    </row>
    <row r="12" spans="1:4" x14ac:dyDescent="0.25">
      <c r="A12" t="s">
        <v>4</v>
      </c>
    </row>
    <row r="13" spans="1:4" x14ac:dyDescent="0.25">
      <c r="A13">
        <v>6.5</v>
      </c>
      <c r="B13" t="s">
        <v>36</v>
      </c>
    </row>
    <row r="14" spans="1:4" x14ac:dyDescent="0.25">
      <c r="A14">
        <v>3.8800000000000001E-2</v>
      </c>
      <c r="B14" t="s">
        <v>37</v>
      </c>
    </row>
    <row r="16" spans="1:4" x14ac:dyDescent="0.25">
      <c r="A16" t="s">
        <v>43</v>
      </c>
    </row>
    <row r="17" spans="1:6" x14ac:dyDescent="0.25">
      <c r="A17" t="s">
        <v>44</v>
      </c>
      <c r="B17">
        <v>93.72</v>
      </c>
      <c r="C17" t="s">
        <v>42</v>
      </c>
    </row>
    <row r="18" spans="1:6" x14ac:dyDescent="0.25">
      <c r="B18">
        <v>6.9099999999999995E-2</v>
      </c>
      <c r="C18" t="s">
        <v>37</v>
      </c>
    </row>
    <row r="20" spans="1:6" x14ac:dyDescent="0.25">
      <c r="A20" t="s">
        <v>50</v>
      </c>
      <c r="B20" t="s">
        <v>12</v>
      </c>
      <c r="D20" t="s">
        <v>45</v>
      </c>
    </row>
    <row r="21" spans="1:6" x14ac:dyDescent="0.25">
      <c r="B21" t="s">
        <v>46</v>
      </c>
      <c r="C21" t="s">
        <v>47</v>
      </c>
      <c r="D21" t="s">
        <v>46</v>
      </c>
      <c r="E21" t="s">
        <v>48</v>
      </c>
      <c r="F21" t="s">
        <v>49</v>
      </c>
    </row>
    <row r="22" spans="1:6" x14ac:dyDescent="0.25">
      <c r="A22">
        <v>0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3</v>
      </c>
      <c r="B23">
        <v>119.04</v>
      </c>
      <c r="C23">
        <v>0.1047</v>
      </c>
    </row>
    <row r="24" spans="1:6" x14ac:dyDescent="0.25">
      <c r="A24">
        <v>6</v>
      </c>
      <c r="B24">
        <v>142.08000000000001</v>
      </c>
      <c r="C24">
        <v>0.1047</v>
      </c>
      <c r="D24">
        <v>141.36000000000001</v>
      </c>
      <c r="E24">
        <v>0.114</v>
      </c>
      <c r="F24">
        <v>7.9200000000000007E-2</v>
      </c>
    </row>
    <row r="25" spans="1:6" x14ac:dyDescent="0.25">
      <c r="A25">
        <v>9</v>
      </c>
      <c r="B25">
        <v>161.88</v>
      </c>
      <c r="C25">
        <v>0.1047</v>
      </c>
      <c r="D25">
        <v>162.36000000000001</v>
      </c>
      <c r="E25">
        <v>0.114</v>
      </c>
      <c r="F25">
        <v>7.9200000000000007E-2</v>
      </c>
    </row>
    <row r="26" spans="1:6" x14ac:dyDescent="0.25">
      <c r="A26">
        <v>12</v>
      </c>
      <c r="B26">
        <v>184.08</v>
      </c>
      <c r="C26">
        <v>0.1047</v>
      </c>
      <c r="D26">
        <v>183.72</v>
      </c>
      <c r="E26">
        <v>0.114</v>
      </c>
      <c r="F26">
        <v>7.9200000000000007E-2</v>
      </c>
    </row>
    <row r="27" spans="1:6" x14ac:dyDescent="0.25">
      <c r="A27">
        <v>15</v>
      </c>
      <c r="B27">
        <v>202.92</v>
      </c>
      <c r="C27">
        <v>0.1047</v>
      </c>
      <c r="D27">
        <v>205.44</v>
      </c>
      <c r="E27">
        <v>0.114</v>
      </c>
      <c r="F27">
        <v>7.9200000000000007E-2</v>
      </c>
    </row>
    <row r="28" spans="1:6" x14ac:dyDescent="0.25">
      <c r="A28">
        <v>18</v>
      </c>
      <c r="B28">
        <v>223.32</v>
      </c>
      <c r="C28">
        <v>0.1047</v>
      </c>
      <c r="D28">
        <v>225.24</v>
      </c>
      <c r="E28">
        <v>0.114</v>
      </c>
      <c r="F28">
        <v>7.9200000000000007E-2</v>
      </c>
    </row>
    <row r="29" spans="1:6" x14ac:dyDescent="0.25">
      <c r="A29">
        <v>24</v>
      </c>
      <c r="B29">
        <v>269.52</v>
      </c>
      <c r="C29">
        <v>0.1047</v>
      </c>
      <c r="D29">
        <v>270.83999999999997</v>
      </c>
      <c r="E29">
        <v>0.114</v>
      </c>
      <c r="F29">
        <v>7.9200000000000007E-2</v>
      </c>
    </row>
    <row r="30" spans="1:6" x14ac:dyDescent="0.25">
      <c r="A30">
        <v>30</v>
      </c>
      <c r="B30">
        <v>310.44</v>
      </c>
      <c r="C30">
        <v>0.1047</v>
      </c>
      <c r="D30">
        <v>311.76</v>
      </c>
      <c r="E30">
        <v>0.114</v>
      </c>
      <c r="F30">
        <v>7.9200000000000007E-2</v>
      </c>
    </row>
    <row r="31" spans="1:6" x14ac:dyDescent="0.25">
      <c r="A31">
        <v>36</v>
      </c>
      <c r="B31">
        <v>354</v>
      </c>
      <c r="C31">
        <v>0.1047</v>
      </c>
      <c r="D31">
        <v>352.2</v>
      </c>
      <c r="E31">
        <v>0.114</v>
      </c>
      <c r="F31">
        <v>7.9200000000000007E-2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Bâtiments</vt:lpstr>
      <vt:lpstr>Listes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Servane MACHETO</dc:creator>
  <cp:lastModifiedBy>valerie</cp:lastModifiedBy>
  <dcterms:created xsi:type="dcterms:W3CDTF">2018-07-23T15:03:04Z</dcterms:created>
  <dcterms:modified xsi:type="dcterms:W3CDTF">2021-09-29T12:56:01Z</dcterms:modified>
</cp:coreProperties>
</file>